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<sst xmlns="http://schemas.openxmlformats.org/spreadsheetml/2006/main" count="142" uniqueCount="108">
  <si>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</si>
  <si>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</si>
  <si>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</si>
  <si>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</si>
  <si>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</si>
  <si>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</si>
  <si>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</si>
  <si>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</si>
  <si>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</si>
  <si>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</si>
  <si>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</si>
  <si>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</si>
  <si>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</si>
  <si>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</si>
  <si>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</si>
  <si>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</si>
  <si>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</si>
  <si>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</si>
  <si>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</si>
  <si>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</si>
  <si>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</si>
  <si>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</si>
  <si>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</si>
  <si>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</si>
  <si>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</si>
  <si>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</si>
  <si>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</si>
  <si>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</si>
  <si>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</si>
  <si>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</si>
  <si>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</si>
  <si>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</si>
  <si>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</si>
  <si>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</si>
  <si>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</si>
  <si>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</si>
  <si>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</si>
  <si>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</si>
  <si>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</si>
  <si>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</si>
  <si>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</si>
  <si>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</si>
  <si>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</si>
  <si>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</si>
  <si>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</si>
  <si>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</si>
  <si>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</si>
  <si>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</si>
  <si>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</si>
  <si>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</si>
  <si>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</si>
  <si>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</si>
  <si>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</si>
  <si>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</si>
  <si>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</si>
  <si>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</si>
  <si>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</si>
  <si>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</si>
  <si>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</si>
  <si>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</si>
  <si>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</si>
  <si>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</si>
  <si>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</si>
  <si>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</si>
  <si>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</si>
  <si>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</si>
  <si>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</si>
  <si>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</si>
  <si>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</si>
  <si>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</si>
  <si>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</si>
  <si>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</si>
  <si>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</si>
  <si>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</si>
  <si>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</si>
  <si>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</si>
  <si>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</si>
  <si>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</si>
  <si>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</si>
  <si>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</si>
  <si>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</si>
  <si>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</si>
  <si>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</si>
  <si>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</si>
  <si>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</si>
  <si>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</si>
  <si>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</si>
  <si>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</si>
  <si>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</si>
  <si>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</si>
  <si>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</si>
  <si>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</si>
  <si>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</si>
  <si>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</si>
  <si>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</si>
  <si>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</si>
  <si>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</si>
  <si>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</si>
  <si>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</si>
  <si>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</si>
  <si>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</si>
  <si>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</si>
  <si>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</si>
  <si>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</si>
  <si>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</si>
  <si>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</si>
  <si>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</si>
  <si>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ИЗВЕШТАЈ О РАДУ СУДА ЗА ПЕРИОД ОД 01.01.2015 ДО 31.12.2015. ГОДИНЕ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</si>
</sst>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5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10" fillId="35" borderId="14" xfId="0" applyNumberFormat="1" applyFont="1" applyFill="1" applyBorder="1" applyAlignment="1" applyProtection="1">
      <alignment horizontal="right" vertical="center"/>
      <protection/>
    </xf>
    <xf numFmtId="2" fontId="10" fillId="35" borderId="15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7" xfId="0" applyNumberFormat="1" applyFont="1" applyFill="1" applyBorder="1" applyAlignment="1" applyProtection="1">
      <alignment horizontal="right" vertical="center"/>
      <protection/>
    </xf>
    <xf numFmtId="2" fontId="9" fillId="33" borderId="18" xfId="0" applyNumberFormat="1" applyFont="1" applyFill="1" applyBorder="1" applyAlignment="1" applyProtection="1">
      <alignment horizontal="righ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0" fontId="0" fillId="33" borderId="21" xfId="0" applyNumberFormat="1" applyFont="1" applyFill="1" applyBorder="1" applyAlignment="1" applyProtection="1">
      <alignment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NumberFormat="1" applyFont="1" applyFill="1" applyBorder="1" applyAlignment="1" applyProtection="1">
      <alignment wrapText="1"/>
      <protection/>
    </xf>
    <xf numFmtId="0" fontId="0" fillId="35" borderId="26" xfId="0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wrapText="1"/>
      <protection/>
    </xf>
    <xf numFmtId="0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wrapText="1"/>
      <protection locked="0"/>
    </xf>
    <xf numFmtId="0" fontId="0" fillId="0" borderId="33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23" xfId="0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34" xfId="0" applyNumberFormat="1" applyFont="1" applyFill="1" applyBorder="1" applyAlignment="1" applyProtection="1">
      <alignment horizontal="center" vertical="center" wrapText="1"/>
      <protection/>
    </xf>
    <xf numFmtId="0" fontId="3" fillId="35" borderId="35" xfId="0" applyNumberFormat="1" applyFont="1" applyFill="1" applyBorder="1" applyAlignment="1" applyProtection="1">
      <alignment horizontal="center" vertical="center" wrapText="1"/>
      <protection/>
    </xf>
    <xf numFmtId="0" fontId="3" fillId="35" borderId="36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/>
      <protection/>
    </xf>
    <xf numFmtId="0" fontId="3" fillId="35" borderId="25" xfId="0" applyNumberFormat="1" applyFont="1" applyFill="1" applyBorder="1" applyAlignment="1" applyProtection="1">
      <alignment horizontal="center"/>
      <protection/>
    </xf>
    <xf numFmtId="0" fontId="7" fillId="35" borderId="21" xfId="0" applyNumberFormat="1" applyFont="1" applyFill="1" applyBorder="1" applyAlignment="1" applyProtection="1">
      <alignment wrapText="1"/>
      <protection/>
    </xf>
    <xf numFmtId="0" fontId="3" fillId="35" borderId="13" xfId="0" applyNumberFormat="1" applyFont="1" applyFill="1" applyBorder="1" applyAlignment="1" applyProtection="1">
      <alignment horizontal="center" wrapText="1"/>
      <protection/>
    </xf>
    <xf numFmtId="0" fontId="0" fillId="35" borderId="25" xfId="0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4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E17" sqref="AE17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62" t="s">
        <v>106</v>
      </c>
      <c r="B1" s="62"/>
      <c r="C1" s="62"/>
      <c r="D1" s="62"/>
      <c r="E1" s="62"/>
      <c r="F1" s="62"/>
      <c r="G1" s="10"/>
    </row>
    <row r="2" spans="1:8" ht="18.75" thickBot="1">
      <c r="A2" s="81" t="s">
        <v>45</v>
      </c>
      <c r="B2" s="82"/>
      <c r="C2" s="83"/>
      <c r="D2" s="83"/>
      <c r="E2" s="83"/>
      <c r="F2" s="83"/>
      <c r="G2" s="83"/>
      <c r="H2" s="84"/>
    </row>
    <row r="3" spans="1:25" ht="18">
      <c r="A3" s="5"/>
      <c r="B3" s="5"/>
      <c r="C3" s="5"/>
      <c r="D3" s="5"/>
      <c r="E3" s="5"/>
      <c r="F3" s="5"/>
      <c r="G3" s="5"/>
      <c r="H3" s="5"/>
      <c r="I3" s="11" t="s">
        <v>107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35" ht="18">
      <c r="A4" s="85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 thickBot="1">
      <c r="A5" s="55" t="s">
        <v>5</v>
      </c>
      <c r="B5" s="63" t="s">
        <v>30</v>
      </c>
      <c r="C5" s="55"/>
      <c r="D5" s="67" t="s">
        <v>9</v>
      </c>
      <c r="E5" s="55" t="s">
        <v>27</v>
      </c>
      <c r="F5" s="55"/>
      <c r="G5" s="59"/>
      <c r="H5" s="67" t="s">
        <v>29</v>
      </c>
      <c r="I5" s="59"/>
      <c r="J5" s="67" t="s">
        <v>1</v>
      </c>
      <c r="K5" s="75" t="s">
        <v>24</v>
      </c>
      <c r="L5" s="69" t="s">
        <v>20</v>
      </c>
      <c r="M5" s="64"/>
      <c r="N5" s="64"/>
      <c r="O5" s="64"/>
      <c r="P5" s="64"/>
      <c r="Q5" s="59"/>
      <c r="R5" s="67" t="s">
        <v>0</v>
      </c>
      <c r="S5" s="69" t="s">
        <v>22</v>
      </c>
      <c r="T5" s="69"/>
      <c r="U5" s="59"/>
      <c r="V5" s="58" t="s">
        <v>19</v>
      </c>
      <c r="W5" s="59"/>
      <c r="X5" s="63" t="s">
        <v>17</v>
      </c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59"/>
      <c r="AJ5" s="5"/>
      <c r="AK5" s="5"/>
      <c r="AL5" s="5"/>
      <c r="AM5" s="5"/>
    </row>
    <row r="6" spans="1:40" ht="21.75" customHeight="1">
      <c r="A6" s="87"/>
      <c r="B6" s="71" t="s">
        <v>90</v>
      </c>
      <c r="C6" s="71" t="s">
        <v>89</v>
      </c>
      <c r="D6" s="78"/>
      <c r="E6" s="67" t="s">
        <v>25</v>
      </c>
      <c r="F6" s="67" t="s">
        <v>99</v>
      </c>
      <c r="G6" s="71" t="s">
        <v>100</v>
      </c>
      <c r="H6" s="67" t="s">
        <v>25</v>
      </c>
      <c r="I6" s="67" t="s">
        <v>26</v>
      </c>
      <c r="J6" s="88"/>
      <c r="K6" s="76"/>
      <c r="L6" s="67" t="s">
        <v>7</v>
      </c>
      <c r="M6" s="55" t="s">
        <v>31</v>
      </c>
      <c r="N6" s="55" t="s">
        <v>13</v>
      </c>
      <c r="O6" s="55" t="s">
        <v>10</v>
      </c>
      <c r="P6" s="67" t="s">
        <v>99</v>
      </c>
      <c r="Q6" s="71" t="s">
        <v>100</v>
      </c>
      <c r="R6" s="78"/>
      <c r="S6" s="55" t="s">
        <v>28</v>
      </c>
      <c r="T6" s="67" t="s">
        <v>99</v>
      </c>
      <c r="U6" s="79" t="s">
        <v>100</v>
      </c>
      <c r="V6" s="55" t="s">
        <v>25</v>
      </c>
      <c r="W6" s="55" t="s">
        <v>101</v>
      </c>
      <c r="X6" s="55" t="s">
        <v>12</v>
      </c>
      <c r="Y6" s="58" t="s">
        <v>3</v>
      </c>
      <c r="Z6" s="59"/>
      <c r="AA6" s="58" t="s">
        <v>8</v>
      </c>
      <c r="AB6" s="59"/>
      <c r="AC6" s="58" t="s">
        <v>6</v>
      </c>
      <c r="AD6" s="59"/>
      <c r="AE6" s="58" t="s">
        <v>21</v>
      </c>
      <c r="AF6" s="59"/>
      <c r="AG6" s="67" t="s">
        <v>16</v>
      </c>
      <c r="AH6" s="55" t="s">
        <v>2</v>
      </c>
      <c r="AI6" s="13" t="s">
        <v>11</v>
      </c>
      <c r="AJ6" s="73" t="s">
        <v>15</v>
      </c>
      <c r="AK6" s="60" t="s">
        <v>14</v>
      </c>
      <c r="AL6" s="60" t="s">
        <v>23</v>
      </c>
      <c r="AM6" s="60" t="s">
        <v>102</v>
      </c>
      <c r="AN6" s="53" t="s">
        <v>103</v>
      </c>
    </row>
    <row r="7" spans="1:40" ht="55.5" customHeight="1">
      <c r="A7" s="61"/>
      <c r="B7" s="72"/>
      <c r="C7" s="72"/>
      <c r="D7" s="68"/>
      <c r="E7" s="68"/>
      <c r="F7" s="68"/>
      <c r="G7" s="72"/>
      <c r="H7" s="68"/>
      <c r="I7" s="68"/>
      <c r="J7" s="68"/>
      <c r="K7" s="77"/>
      <c r="L7" s="68"/>
      <c r="M7" s="56"/>
      <c r="N7" s="56"/>
      <c r="O7" s="56"/>
      <c r="P7" s="68"/>
      <c r="Q7" s="72"/>
      <c r="R7" s="68"/>
      <c r="S7" s="56"/>
      <c r="T7" s="68"/>
      <c r="U7" s="80"/>
      <c r="V7" s="56"/>
      <c r="W7" s="56"/>
      <c r="X7" s="57"/>
      <c r="Y7" s="9" t="s">
        <v>18</v>
      </c>
      <c r="Z7" s="9" t="s">
        <v>4</v>
      </c>
      <c r="AA7" s="9" t="s">
        <v>18</v>
      </c>
      <c r="AB7" s="9" t="s">
        <v>4</v>
      </c>
      <c r="AC7" s="9" t="s">
        <v>18</v>
      </c>
      <c r="AD7" s="39" t="s">
        <v>4</v>
      </c>
      <c r="AE7" s="9" t="s">
        <v>18</v>
      </c>
      <c r="AF7" s="9" t="s">
        <v>4</v>
      </c>
      <c r="AG7" s="68"/>
      <c r="AH7" s="70"/>
      <c r="AI7" s="14" t="s">
        <v>4</v>
      </c>
      <c r="AJ7" s="74"/>
      <c r="AK7" s="61"/>
      <c r="AL7" s="61"/>
      <c r="AM7" s="61"/>
      <c r="AN7" s="54"/>
    </row>
    <row r="8" spans="1:40" ht="19.5" customHeight="1">
      <c r="A8" s="91">
        <v>1</v>
      </c>
      <c r="B8" s="89" t="s">
        <v>79</v>
      </c>
      <c r="C8" s="4" t="s">
        <v>77</v>
      </c>
      <c r="D8" s="15">
        <v>10</v>
      </c>
      <c r="E8" s="16">
        <v>175</v>
      </c>
      <c r="F8" s="16"/>
      <c r="G8" s="16"/>
      <c r="H8" s="16">
        <v>1132</v>
      </c>
      <c r="I8" s="16">
        <v>1124</v>
      </c>
      <c r="J8" s="24">
        <f aca="true" t="shared" si="0" ref="J8:J38">IF((D8=0),"",((H8/D8)/11))</f>
        <v>10.290909090909091</v>
      </c>
      <c r="K8" s="34">
        <f aca="true" t="shared" si="1" ref="K8:K37">E8+H8</f>
        <v>1307</v>
      </c>
      <c r="L8" s="16">
        <v>505</v>
      </c>
      <c r="M8" s="16">
        <v>31</v>
      </c>
      <c r="N8" s="34">
        <f aca="true" t="shared" si="2" ref="N8:N37">L8+M8</f>
        <v>536</v>
      </c>
      <c r="O8" s="16">
        <v>573</v>
      </c>
      <c r="P8" s="16"/>
      <c r="Q8" s="16"/>
      <c r="R8" s="24">
        <f aca="true" t="shared" si="3" ref="R8:R38">IF((D8=0),"",((N8/D8)/11))</f>
        <v>4.872727272727273</v>
      </c>
      <c r="S8" s="16">
        <v>771</v>
      </c>
      <c r="T8" s="16"/>
      <c r="U8" s="16"/>
      <c r="V8" s="24">
        <f>IF((D8=0),"",(S8/D8))</f>
        <v>77.1</v>
      </c>
      <c r="W8" s="24">
        <f>IF((D8=0),"",(T8/D8))</f>
        <v>0</v>
      </c>
      <c r="X8" s="36">
        <f>Y8+AA8+AC8+AE8</f>
        <v>45</v>
      </c>
      <c r="Y8" s="18">
        <v>34</v>
      </c>
      <c r="Z8" s="37">
        <f aca="true" t="shared" si="4" ref="Z8:Z37">IF((X8=0),"",((Y8/X8)*100))</f>
        <v>75.55555555555556</v>
      </c>
      <c r="AA8" s="18">
        <v>2</v>
      </c>
      <c r="AB8" s="37">
        <f aca="true" t="shared" si="5" ref="AB8:AB37">IF((X8=0),"",((AA8/X8)*100))</f>
        <v>4.444444444444445</v>
      </c>
      <c r="AC8" s="18">
        <v>8</v>
      </c>
      <c r="AD8" s="37">
        <f aca="true" t="shared" si="6" ref="AD8:AD37">IF((X8=0),"",((AC8/X8)*100))</f>
        <v>17.77777777777778</v>
      </c>
      <c r="AE8" s="18">
        <v>1</v>
      </c>
      <c r="AF8" s="37">
        <f aca="true" t="shared" si="7" ref="AF8:AF37">IF((X8=0),"",((AE8/X8)*100))</f>
        <v>2.2222222222222223</v>
      </c>
      <c r="AG8" s="17">
        <f aca="true" t="shared" si="8" ref="AG8:AG37">IF((H8=0),"",((N8/H8)*100))</f>
        <v>47.349823321554766</v>
      </c>
      <c r="AH8" s="17">
        <f aca="true" t="shared" si="9" ref="AH8:AH37">IF((K8=0),"",((N8/K8)*100))</f>
        <v>41.009946442234124</v>
      </c>
      <c r="AI8" s="40">
        <f aca="true" t="shared" si="10" ref="AI8:AI37">IF((N8=0),"",((((N8-AA8)-AC8)/N8)*100))</f>
        <v>98.13432835820896</v>
      </c>
      <c r="AJ8" s="44">
        <f aca="true" t="shared" si="11" ref="AJ8:AJ38">IF((H8=0),"",((S8*11)/H8))</f>
        <v>7.492049469964664</v>
      </c>
      <c r="AK8" s="19">
        <f aca="true" t="shared" si="12" ref="AK8:AK37">IF((L8=0),"",((L8/N8)*100))</f>
        <v>94.21641791044776</v>
      </c>
      <c r="AL8" s="19">
        <f aca="true" t="shared" si="13" ref="AL8:AL37">IF((M8=0),"",((M8/N8)*100))</f>
        <v>5.7835820895522385</v>
      </c>
      <c r="AM8" s="19">
        <f>IF((N8=0),"",((Q8/N8)*100))</f>
        <v>0</v>
      </c>
      <c r="AN8" s="45">
        <f aca="true" t="shared" si="14" ref="AN8:AN38">IF((D8=0),"",((K8/D8/11)))</f>
        <v>11.881818181818181</v>
      </c>
    </row>
    <row r="9" spans="1:40" ht="19.5" customHeight="1">
      <c r="A9" s="92"/>
      <c r="B9" s="90"/>
      <c r="C9" s="4" t="s">
        <v>78</v>
      </c>
      <c r="D9" s="15">
        <v>4</v>
      </c>
      <c r="E9" s="16">
        <v>202</v>
      </c>
      <c r="F9" s="16"/>
      <c r="G9" s="16"/>
      <c r="H9" s="16">
        <v>51</v>
      </c>
      <c r="I9" s="16">
        <v>51</v>
      </c>
      <c r="J9" s="24">
        <f t="shared" si="0"/>
        <v>1.1590909090909092</v>
      </c>
      <c r="K9" s="34">
        <f t="shared" si="1"/>
        <v>253</v>
      </c>
      <c r="L9" s="16">
        <v>96</v>
      </c>
      <c r="M9" s="16"/>
      <c r="N9" s="34">
        <f t="shared" si="2"/>
        <v>96</v>
      </c>
      <c r="O9" s="16"/>
      <c r="P9" s="16"/>
      <c r="Q9" s="16"/>
      <c r="R9" s="24">
        <f t="shared" si="3"/>
        <v>2.1818181818181817</v>
      </c>
      <c r="S9" s="16">
        <v>157</v>
      </c>
      <c r="T9" s="16"/>
      <c r="U9" s="16"/>
      <c r="V9" s="24">
        <f aca="true" t="shared" si="15" ref="V9:V37">IF((D9=0),"",(S9/D9))</f>
        <v>39.25</v>
      </c>
      <c r="W9" s="24">
        <f aca="true" t="shared" si="16" ref="W9:W37">IF((D9=0),"",(T9/D9))</f>
        <v>0</v>
      </c>
      <c r="X9" s="36">
        <f aca="true" t="shared" si="17" ref="X9:X27">Y9+AA9+AC9+AE9</f>
        <v>1</v>
      </c>
      <c r="Y9" s="18">
        <v>1</v>
      </c>
      <c r="Z9" s="37">
        <f t="shared" si="4"/>
        <v>100</v>
      </c>
      <c r="AA9" s="18"/>
      <c r="AB9" s="37">
        <f t="shared" si="5"/>
        <v>0</v>
      </c>
      <c r="AC9" s="18"/>
      <c r="AD9" s="37">
        <f t="shared" si="6"/>
        <v>0</v>
      </c>
      <c r="AE9" s="18"/>
      <c r="AF9" s="37">
        <f t="shared" si="7"/>
        <v>0</v>
      </c>
      <c r="AG9" s="17">
        <f t="shared" si="8"/>
        <v>188.23529411764704</v>
      </c>
      <c r="AH9" s="17">
        <f t="shared" si="9"/>
        <v>37.94466403162055</v>
      </c>
      <c r="AI9" s="40">
        <f t="shared" si="10"/>
        <v>100</v>
      </c>
      <c r="AJ9" s="44">
        <f t="shared" si="11"/>
        <v>33.86274509803921</v>
      </c>
      <c r="AK9" s="19">
        <f t="shared" si="12"/>
        <v>100</v>
      </c>
      <c r="AL9" s="19">
        <f t="shared" si="13"/>
      </c>
      <c r="AM9" s="19">
        <f aca="true" t="shared" si="18" ref="AM9:AM37">IF((N9=0),"",((Q9/N9)*100))</f>
        <v>0</v>
      </c>
      <c r="AN9" s="45">
        <f t="shared" si="14"/>
        <v>5.75</v>
      </c>
    </row>
    <row r="10" spans="1:40" ht="19.5" customHeight="1">
      <c r="A10" s="91">
        <v>2</v>
      </c>
      <c r="B10" s="89" t="s">
        <v>80</v>
      </c>
      <c r="C10" s="4" t="s">
        <v>77</v>
      </c>
      <c r="D10" s="15">
        <v>10</v>
      </c>
      <c r="E10" s="16">
        <v>4946</v>
      </c>
      <c r="F10" s="16"/>
      <c r="G10" s="16"/>
      <c r="H10" s="16">
        <v>4561</v>
      </c>
      <c r="I10" s="16">
        <v>4535</v>
      </c>
      <c r="J10" s="24">
        <f t="shared" si="0"/>
        <v>41.46363636363637</v>
      </c>
      <c r="K10" s="34">
        <f t="shared" si="1"/>
        <v>9507</v>
      </c>
      <c r="L10" s="16">
        <v>5166</v>
      </c>
      <c r="M10" s="16">
        <v>29</v>
      </c>
      <c r="N10" s="34">
        <f t="shared" si="2"/>
        <v>5195</v>
      </c>
      <c r="O10" s="16">
        <v>5752</v>
      </c>
      <c r="P10" s="16"/>
      <c r="Q10" s="16"/>
      <c r="R10" s="24">
        <f t="shared" si="3"/>
        <v>47.22727272727273</v>
      </c>
      <c r="S10" s="16">
        <v>4312</v>
      </c>
      <c r="T10" s="16"/>
      <c r="U10" s="16"/>
      <c r="V10" s="24">
        <f t="shared" si="15"/>
        <v>431.2</v>
      </c>
      <c r="W10" s="24">
        <f t="shared" si="16"/>
        <v>0</v>
      </c>
      <c r="X10" s="36">
        <f t="shared" si="17"/>
        <v>208</v>
      </c>
      <c r="Y10" s="18">
        <v>167</v>
      </c>
      <c r="Z10" s="37">
        <f t="shared" si="4"/>
        <v>80.28846153846155</v>
      </c>
      <c r="AA10" s="18">
        <v>14</v>
      </c>
      <c r="AB10" s="37">
        <f t="shared" si="5"/>
        <v>6.730769230769231</v>
      </c>
      <c r="AC10" s="18">
        <v>26</v>
      </c>
      <c r="AD10" s="37">
        <f t="shared" si="6"/>
        <v>12.5</v>
      </c>
      <c r="AE10" s="18">
        <v>1</v>
      </c>
      <c r="AF10" s="37">
        <f t="shared" si="7"/>
        <v>0.4807692307692308</v>
      </c>
      <c r="AG10" s="17">
        <f t="shared" si="8"/>
        <v>113.90046042534532</v>
      </c>
      <c r="AH10" s="17">
        <f t="shared" si="9"/>
        <v>54.64394656568844</v>
      </c>
      <c r="AI10" s="40">
        <f t="shared" si="10"/>
        <v>99.23002887391723</v>
      </c>
      <c r="AJ10" s="44">
        <f t="shared" si="11"/>
        <v>10.39947379960535</v>
      </c>
      <c r="AK10" s="19">
        <f t="shared" si="12"/>
        <v>99.44177093358999</v>
      </c>
      <c r="AL10" s="19">
        <f t="shared" si="13"/>
        <v>0.5582290664100096</v>
      </c>
      <c r="AM10" s="19">
        <f t="shared" si="18"/>
        <v>0</v>
      </c>
      <c r="AN10" s="45">
        <f t="shared" si="14"/>
        <v>86.42727272727274</v>
      </c>
    </row>
    <row r="11" spans="1:40" ht="19.5" customHeight="1">
      <c r="A11" s="92"/>
      <c r="B11" s="90"/>
      <c r="C11" s="4" t="s">
        <v>78</v>
      </c>
      <c r="D11" s="15">
        <v>4</v>
      </c>
      <c r="E11" s="16">
        <v>46</v>
      </c>
      <c r="F11" s="16"/>
      <c r="G11" s="16"/>
      <c r="H11" s="16">
        <v>58</v>
      </c>
      <c r="I11" s="16">
        <v>58</v>
      </c>
      <c r="J11" s="24">
        <f t="shared" si="0"/>
        <v>1.3181818181818181</v>
      </c>
      <c r="K11" s="34">
        <f t="shared" si="1"/>
        <v>104</v>
      </c>
      <c r="L11" s="16">
        <v>68</v>
      </c>
      <c r="M11" s="16"/>
      <c r="N11" s="34">
        <f t="shared" si="2"/>
        <v>68</v>
      </c>
      <c r="O11" s="16"/>
      <c r="P11" s="16"/>
      <c r="Q11" s="16"/>
      <c r="R11" s="24">
        <f t="shared" si="3"/>
        <v>1.5454545454545454</v>
      </c>
      <c r="S11" s="16">
        <v>36</v>
      </c>
      <c r="T11" s="16"/>
      <c r="U11" s="16"/>
      <c r="V11" s="24">
        <f t="shared" si="15"/>
        <v>9</v>
      </c>
      <c r="W11" s="24">
        <f t="shared" si="16"/>
        <v>0</v>
      </c>
      <c r="X11" s="36">
        <f t="shared" si="17"/>
        <v>0</v>
      </c>
      <c r="Y11" s="18"/>
      <c r="Z11" s="37">
        <f t="shared" si="4"/>
      </c>
      <c r="AA11" s="18"/>
      <c r="AB11" s="37">
        <f t="shared" si="5"/>
      </c>
      <c r="AC11" s="18"/>
      <c r="AD11" s="37">
        <f t="shared" si="6"/>
      </c>
      <c r="AE11" s="18"/>
      <c r="AF11" s="37">
        <f t="shared" si="7"/>
      </c>
      <c r="AG11" s="17">
        <f t="shared" si="8"/>
        <v>117.24137931034481</v>
      </c>
      <c r="AH11" s="17">
        <f t="shared" si="9"/>
        <v>65.38461538461539</v>
      </c>
      <c r="AI11" s="40">
        <f t="shared" si="10"/>
        <v>100</v>
      </c>
      <c r="AJ11" s="44">
        <f t="shared" si="11"/>
        <v>6.827586206896552</v>
      </c>
      <c r="AK11" s="19">
        <f t="shared" si="12"/>
        <v>100</v>
      </c>
      <c r="AL11" s="19">
        <f t="shared" si="13"/>
      </c>
      <c r="AM11" s="19">
        <f t="shared" si="18"/>
        <v>0</v>
      </c>
      <c r="AN11" s="45">
        <f t="shared" si="14"/>
        <v>2.3636363636363638</v>
      </c>
    </row>
    <row r="12" spans="1:40" ht="19.5" customHeight="1">
      <c r="A12" s="91">
        <v>3</v>
      </c>
      <c r="B12" s="89" t="s">
        <v>81</v>
      </c>
      <c r="C12" s="4" t="s">
        <v>77</v>
      </c>
      <c r="D12" s="15">
        <v>10</v>
      </c>
      <c r="E12" s="16">
        <v>1790</v>
      </c>
      <c r="F12" s="16"/>
      <c r="G12" s="16"/>
      <c r="H12" s="16">
        <v>306</v>
      </c>
      <c r="I12" s="16">
        <v>304</v>
      </c>
      <c r="J12" s="24">
        <f t="shared" si="0"/>
        <v>2.7818181818181817</v>
      </c>
      <c r="K12" s="34">
        <f t="shared" si="1"/>
        <v>2096</v>
      </c>
      <c r="L12" s="16">
        <v>1192</v>
      </c>
      <c r="M12" s="16">
        <v>11</v>
      </c>
      <c r="N12" s="34">
        <f t="shared" si="2"/>
        <v>1203</v>
      </c>
      <c r="O12" s="16">
        <v>185</v>
      </c>
      <c r="P12" s="16"/>
      <c r="Q12" s="16"/>
      <c r="R12" s="24">
        <f t="shared" si="3"/>
        <v>10.936363636363636</v>
      </c>
      <c r="S12" s="16">
        <v>893</v>
      </c>
      <c r="T12" s="16"/>
      <c r="U12" s="16"/>
      <c r="V12" s="24">
        <f t="shared" si="15"/>
        <v>89.3</v>
      </c>
      <c r="W12" s="24">
        <f t="shared" si="16"/>
        <v>0</v>
      </c>
      <c r="X12" s="36">
        <f t="shared" si="17"/>
        <v>3</v>
      </c>
      <c r="Y12" s="18"/>
      <c r="Z12" s="37">
        <f t="shared" si="4"/>
        <v>0</v>
      </c>
      <c r="AA12" s="18">
        <v>1</v>
      </c>
      <c r="AB12" s="37">
        <f t="shared" si="5"/>
        <v>33.33333333333333</v>
      </c>
      <c r="AC12" s="18">
        <v>2</v>
      </c>
      <c r="AD12" s="37">
        <f t="shared" si="6"/>
        <v>66.66666666666666</v>
      </c>
      <c r="AE12" s="18"/>
      <c r="AF12" s="37">
        <f t="shared" si="7"/>
        <v>0</v>
      </c>
      <c r="AG12" s="17">
        <f t="shared" si="8"/>
        <v>393.1372549019608</v>
      </c>
      <c r="AH12" s="17">
        <f t="shared" si="9"/>
        <v>57.39503816793893</v>
      </c>
      <c r="AI12" s="40">
        <f t="shared" si="10"/>
        <v>99.75062344139651</v>
      </c>
      <c r="AJ12" s="44">
        <f t="shared" si="11"/>
        <v>32.10130718954248</v>
      </c>
      <c r="AK12" s="19">
        <f t="shared" si="12"/>
        <v>99.08561928512053</v>
      </c>
      <c r="AL12" s="19">
        <f t="shared" si="13"/>
        <v>0.914380714879468</v>
      </c>
      <c r="AM12" s="19">
        <f t="shared" si="18"/>
        <v>0</v>
      </c>
      <c r="AN12" s="45">
        <f t="shared" si="14"/>
        <v>19.054545454545455</v>
      </c>
    </row>
    <row r="13" spans="1:40" ht="19.5" customHeight="1">
      <c r="A13" s="92"/>
      <c r="B13" s="90"/>
      <c r="C13" s="4" t="s">
        <v>78</v>
      </c>
      <c r="D13" s="15">
        <v>4</v>
      </c>
      <c r="E13" s="16">
        <v>22</v>
      </c>
      <c r="F13" s="16"/>
      <c r="G13" s="16"/>
      <c r="H13" s="16">
        <v>53</v>
      </c>
      <c r="I13" s="16">
        <v>53</v>
      </c>
      <c r="J13" s="24">
        <f t="shared" si="0"/>
        <v>1.2045454545454546</v>
      </c>
      <c r="K13" s="34">
        <f t="shared" si="1"/>
        <v>75</v>
      </c>
      <c r="L13" s="16">
        <v>68</v>
      </c>
      <c r="M13" s="16"/>
      <c r="N13" s="34">
        <f t="shared" si="2"/>
        <v>68</v>
      </c>
      <c r="O13" s="16"/>
      <c r="P13" s="16"/>
      <c r="Q13" s="16"/>
      <c r="R13" s="24">
        <f t="shared" si="3"/>
        <v>1.5454545454545454</v>
      </c>
      <c r="S13" s="16">
        <v>7</v>
      </c>
      <c r="T13" s="16"/>
      <c r="U13" s="16"/>
      <c r="V13" s="24">
        <f t="shared" si="15"/>
        <v>1.75</v>
      </c>
      <c r="W13" s="24">
        <f t="shared" si="16"/>
        <v>0</v>
      </c>
      <c r="X13" s="36">
        <f t="shared" si="17"/>
        <v>0</v>
      </c>
      <c r="Y13" s="18"/>
      <c r="Z13" s="37">
        <f t="shared" si="4"/>
      </c>
      <c r="AA13" s="18"/>
      <c r="AB13" s="37">
        <f t="shared" si="5"/>
      </c>
      <c r="AC13" s="18"/>
      <c r="AD13" s="37">
        <f t="shared" si="6"/>
      </c>
      <c r="AE13" s="18"/>
      <c r="AF13" s="37">
        <f t="shared" si="7"/>
      </c>
      <c r="AG13" s="17">
        <f t="shared" si="8"/>
        <v>128.30188679245282</v>
      </c>
      <c r="AH13" s="17">
        <f t="shared" si="9"/>
        <v>90.66666666666666</v>
      </c>
      <c r="AI13" s="40">
        <f t="shared" si="10"/>
        <v>100</v>
      </c>
      <c r="AJ13" s="44">
        <f t="shared" si="11"/>
        <v>1.4528301886792452</v>
      </c>
      <c r="AK13" s="19">
        <f t="shared" si="12"/>
        <v>100</v>
      </c>
      <c r="AL13" s="19">
        <f t="shared" si="13"/>
      </c>
      <c r="AM13" s="19">
        <f t="shared" si="18"/>
        <v>0</v>
      </c>
      <c r="AN13" s="45">
        <f t="shared" si="14"/>
        <v>1.7045454545454546</v>
      </c>
    </row>
    <row r="14" spans="1:40" ht="19.5" customHeight="1">
      <c r="A14" s="91">
        <v>4</v>
      </c>
      <c r="B14" s="89" t="s">
        <v>82</v>
      </c>
      <c r="C14" s="4" t="s">
        <v>77</v>
      </c>
      <c r="D14" s="15">
        <v>10</v>
      </c>
      <c r="E14" s="16">
        <v>925</v>
      </c>
      <c r="F14" s="16">
        <v>14</v>
      </c>
      <c r="G14" s="16">
        <v>14</v>
      </c>
      <c r="H14" s="16">
        <v>894</v>
      </c>
      <c r="I14" s="16">
        <v>887</v>
      </c>
      <c r="J14" s="24">
        <f t="shared" si="0"/>
        <v>8.127272727272727</v>
      </c>
      <c r="K14" s="34">
        <f t="shared" si="1"/>
        <v>1819</v>
      </c>
      <c r="L14" s="16">
        <v>1003</v>
      </c>
      <c r="M14" s="16"/>
      <c r="N14" s="34">
        <f t="shared" si="2"/>
        <v>1003</v>
      </c>
      <c r="O14" s="16">
        <v>451</v>
      </c>
      <c r="P14" s="16">
        <v>8</v>
      </c>
      <c r="Q14" s="16">
        <v>8</v>
      </c>
      <c r="R14" s="24">
        <f t="shared" si="3"/>
        <v>9.118181818181817</v>
      </c>
      <c r="S14" s="16">
        <v>816</v>
      </c>
      <c r="T14" s="16">
        <v>13</v>
      </c>
      <c r="U14" s="16">
        <v>13</v>
      </c>
      <c r="V14" s="24">
        <f t="shared" si="15"/>
        <v>81.6</v>
      </c>
      <c r="W14" s="24">
        <f t="shared" si="16"/>
        <v>1.3</v>
      </c>
      <c r="X14" s="36">
        <f t="shared" si="17"/>
        <v>28</v>
      </c>
      <c r="Y14" s="18">
        <v>19</v>
      </c>
      <c r="Z14" s="37">
        <f t="shared" si="4"/>
        <v>67.85714285714286</v>
      </c>
      <c r="AA14" s="18">
        <v>2</v>
      </c>
      <c r="AB14" s="37">
        <f t="shared" si="5"/>
        <v>7.142857142857142</v>
      </c>
      <c r="AC14" s="18">
        <v>7</v>
      </c>
      <c r="AD14" s="37">
        <f t="shared" si="6"/>
        <v>25</v>
      </c>
      <c r="AE14" s="18"/>
      <c r="AF14" s="37">
        <f t="shared" si="7"/>
        <v>0</v>
      </c>
      <c r="AG14" s="17">
        <f t="shared" si="8"/>
        <v>112.1923937360179</v>
      </c>
      <c r="AH14" s="17">
        <f t="shared" si="9"/>
        <v>55.140186915887845</v>
      </c>
      <c r="AI14" s="40">
        <f t="shared" si="10"/>
        <v>99.10269192422732</v>
      </c>
      <c r="AJ14" s="44">
        <f t="shared" si="11"/>
        <v>10.04026845637584</v>
      </c>
      <c r="AK14" s="19">
        <f t="shared" si="12"/>
        <v>100</v>
      </c>
      <c r="AL14" s="19">
        <f t="shared" si="13"/>
      </c>
      <c r="AM14" s="19">
        <f t="shared" si="18"/>
        <v>0.7976071784646062</v>
      </c>
      <c r="AN14" s="45">
        <f t="shared" si="14"/>
        <v>16.536363636363635</v>
      </c>
    </row>
    <row r="15" spans="1:40" ht="19.5" customHeight="1">
      <c r="A15" s="92"/>
      <c r="B15" s="90"/>
      <c r="C15" s="4" t="s">
        <v>78</v>
      </c>
      <c r="D15" s="15">
        <v>4</v>
      </c>
      <c r="E15" s="16">
        <v>8</v>
      </c>
      <c r="F15" s="16"/>
      <c r="G15" s="16"/>
      <c r="H15" s="16">
        <v>6</v>
      </c>
      <c r="I15" s="16">
        <v>6</v>
      </c>
      <c r="J15" s="24">
        <f t="shared" si="0"/>
        <v>0.13636363636363635</v>
      </c>
      <c r="K15" s="34">
        <f t="shared" si="1"/>
        <v>14</v>
      </c>
      <c r="L15" s="16">
        <v>10</v>
      </c>
      <c r="M15" s="16"/>
      <c r="N15" s="34">
        <f t="shared" si="2"/>
        <v>10</v>
      </c>
      <c r="O15" s="16"/>
      <c r="P15" s="16"/>
      <c r="Q15" s="16"/>
      <c r="R15" s="24">
        <f t="shared" si="3"/>
        <v>0.22727272727272727</v>
      </c>
      <c r="S15" s="16">
        <v>4</v>
      </c>
      <c r="T15" s="16"/>
      <c r="U15" s="16"/>
      <c r="V15" s="24">
        <f t="shared" si="15"/>
        <v>1</v>
      </c>
      <c r="W15" s="24">
        <f t="shared" si="16"/>
        <v>0</v>
      </c>
      <c r="X15" s="36">
        <f t="shared" si="17"/>
        <v>0</v>
      </c>
      <c r="Y15" s="18"/>
      <c r="Z15" s="37">
        <f t="shared" si="4"/>
      </c>
      <c r="AA15" s="18"/>
      <c r="AB15" s="37">
        <f t="shared" si="5"/>
      </c>
      <c r="AC15" s="18"/>
      <c r="AD15" s="37">
        <f t="shared" si="6"/>
      </c>
      <c r="AE15" s="18"/>
      <c r="AF15" s="37">
        <f t="shared" si="7"/>
      </c>
      <c r="AG15" s="17">
        <f t="shared" si="8"/>
        <v>166.66666666666669</v>
      </c>
      <c r="AH15" s="17">
        <f t="shared" si="9"/>
        <v>71.42857142857143</v>
      </c>
      <c r="AI15" s="40">
        <f t="shared" si="10"/>
        <v>100</v>
      </c>
      <c r="AJ15" s="44">
        <f t="shared" si="11"/>
        <v>7.333333333333333</v>
      </c>
      <c r="AK15" s="19">
        <f t="shared" si="12"/>
        <v>100</v>
      </c>
      <c r="AL15" s="19">
        <f t="shared" si="13"/>
      </c>
      <c r="AM15" s="19">
        <f t="shared" si="18"/>
        <v>0</v>
      </c>
      <c r="AN15" s="45">
        <f t="shared" si="14"/>
        <v>0.3181818181818182</v>
      </c>
    </row>
    <row r="16" spans="1:40" ht="19.5" customHeight="1">
      <c r="A16" s="91">
        <v>5</v>
      </c>
      <c r="B16" s="89" t="s">
        <v>83</v>
      </c>
      <c r="C16" s="4" t="s">
        <v>77</v>
      </c>
      <c r="D16" s="15">
        <v>11</v>
      </c>
      <c r="E16" s="16">
        <v>630</v>
      </c>
      <c r="F16" s="16">
        <v>505</v>
      </c>
      <c r="G16" s="16">
        <v>505</v>
      </c>
      <c r="H16" s="16">
        <v>664</v>
      </c>
      <c r="I16" s="16">
        <v>638</v>
      </c>
      <c r="J16" s="24">
        <f t="shared" si="0"/>
        <v>5.487603305785124</v>
      </c>
      <c r="K16" s="34">
        <f t="shared" si="1"/>
        <v>1294</v>
      </c>
      <c r="L16" s="16">
        <v>867</v>
      </c>
      <c r="M16" s="16">
        <v>10</v>
      </c>
      <c r="N16" s="34">
        <f t="shared" si="2"/>
        <v>877</v>
      </c>
      <c r="O16" s="16">
        <v>371</v>
      </c>
      <c r="P16" s="16">
        <v>500</v>
      </c>
      <c r="Q16" s="16">
        <v>500</v>
      </c>
      <c r="R16" s="24">
        <f t="shared" si="3"/>
        <v>7.247933884297521</v>
      </c>
      <c r="S16" s="16">
        <v>417</v>
      </c>
      <c r="T16" s="16">
        <v>88</v>
      </c>
      <c r="U16" s="16">
        <v>88</v>
      </c>
      <c r="V16" s="24">
        <f t="shared" si="15"/>
        <v>37.90909090909091</v>
      </c>
      <c r="W16" s="24">
        <f t="shared" si="16"/>
        <v>8</v>
      </c>
      <c r="X16" s="36">
        <f t="shared" si="17"/>
        <v>58</v>
      </c>
      <c r="Y16" s="18">
        <v>27</v>
      </c>
      <c r="Z16" s="37">
        <f t="shared" si="4"/>
        <v>46.55172413793103</v>
      </c>
      <c r="AA16" s="18">
        <v>3</v>
      </c>
      <c r="AB16" s="37">
        <f t="shared" si="5"/>
        <v>5.172413793103448</v>
      </c>
      <c r="AC16" s="18">
        <v>26</v>
      </c>
      <c r="AD16" s="37">
        <f t="shared" si="6"/>
        <v>44.827586206896555</v>
      </c>
      <c r="AE16" s="18">
        <v>2</v>
      </c>
      <c r="AF16" s="37">
        <f t="shared" si="7"/>
        <v>3.4482758620689653</v>
      </c>
      <c r="AG16" s="17">
        <f t="shared" si="8"/>
        <v>132.07831325301206</v>
      </c>
      <c r="AH16" s="17">
        <f t="shared" si="9"/>
        <v>67.77434312210201</v>
      </c>
      <c r="AI16" s="40">
        <f t="shared" si="10"/>
        <v>96.69327251995439</v>
      </c>
      <c r="AJ16" s="44">
        <f t="shared" si="11"/>
        <v>6.908132530120482</v>
      </c>
      <c r="AK16" s="19">
        <f t="shared" si="12"/>
        <v>98.85974914481186</v>
      </c>
      <c r="AL16" s="19">
        <f t="shared" si="13"/>
        <v>1.1402508551881414</v>
      </c>
      <c r="AM16" s="19">
        <f t="shared" si="18"/>
        <v>57.01254275940707</v>
      </c>
      <c r="AN16" s="45">
        <f t="shared" si="14"/>
        <v>10.694214876033058</v>
      </c>
    </row>
    <row r="17" spans="1:40" ht="19.5" customHeight="1">
      <c r="A17" s="92"/>
      <c r="B17" s="90"/>
      <c r="C17" s="4" t="s">
        <v>78</v>
      </c>
      <c r="D17" s="15"/>
      <c r="E17" s="16"/>
      <c r="F17" s="16"/>
      <c r="G17" s="16"/>
      <c r="H17" s="16"/>
      <c r="I17" s="16"/>
      <c r="J17" s="24">
        <f t="shared" si="0"/>
      </c>
      <c r="K17" s="34">
        <f t="shared" si="1"/>
        <v>0</v>
      </c>
      <c r="L17" s="16"/>
      <c r="M17" s="16"/>
      <c r="N17" s="34">
        <f t="shared" si="2"/>
        <v>0</v>
      </c>
      <c r="O17" s="16"/>
      <c r="P17" s="16"/>
      <c r="Q17" s="16"/>
      <c r="R17" s="24">
        <f t="shared" si="3"/>
      </c>
      <c r="S17" s="16"/>
      <c r="T17" s="16"/>
      <c r="U17" s="16"/>
      <c r="V17" s="24">
        <f t="shared" si="15"/>
      </c>
      <c r="W17" s="24">
        <f t="shared" si="16"/>
      </c>
      <c r="X17" s="36">
        <f t="shared" si="17"/>
        <v>0</v>
      </c>
      <c r="Y17" s="18"/>
      <c r="Z17" s="37">
        <f t="shared" si="4"/>
      </c>
      <c r="AA17" s="18"/>
      <c r="AB17" s="37">
        <f t="shared" si="5"/>
      </c>
      <c r="AC17" s="18"/>
      <c r="AD17" s="37">
        <f t="shared" si="6"/>
      </c>
      <c r="AE17" s="18"/>
      <c r="AF17" s="37">
        <f t="shared" si="7"/>
      </c>
      <c r="AG17" s="17">
        <f t="shared" si="8"/>
      </c>
      <c r="AH17" s="17">
        <f t="shared" si="9"/>
      </c>
      <c r="AI17" s="40">
        <f t="shared" si="10"/>
      </c>
      <c r="AJ17" s="44">
        <f t="shared" si="11"/>
      </c>
      <c r="AK17" s="19">
        <f t="shared" si="12"/>
      </c>
      <c r="AL17" s="19">
        <f t="shared" si="13"/>
      </c>
      <c r="AM17" s="19">
        <f t="shared" si="18"/>
      </c>
      <c r="AN17" s="45">
        <f t="shared" si="14"/>
      </c>
    </row>
    <row r="18" spans="1:40" ht="19.5" customHeight="1">
      <c r="A18" s="91">
        <v>6</v>
      </c>
      <c r="B18" s="89" t="s">
        <v>84</v>
      </c>
      <c r="C18" s="4" t="s">
        <v>77</v>
      </c>
      <c r="D18" s="15">
        <v>10</v>
      </c>
      <c r="E18" s="16">
        <v>157</v>
      </c>
      <c r="F18" s="16"/>
      <c r="G18" s="16"/>
      <c r="H18" s="16">
        <v>124</v>
      </c>
      <c r="I18" s="16">
        <v>122</v>
      </c>
      <c r="J18" s="24">
        <f t="shared" si="0"/>
        <v>1.1272727272727272</v>
      </c>
      <c r="K18" s="34">
        <f t="shared" si="1"/>
        <v>281</v>
      </c>
      <c r="L18" s="16">
        <v>128</v>
      </c>
      <c r="M18" s="16"/>
      <c r="N18" s="34">
        <f t="shared" si="2"/>
        <v>128</v>
      </c>
      <c r="O18" s="16">
        <v>26</v>
      </c>
      <c r="P18" s="16"/>
      <c r="Q18" s="16"/>
      <c r="R18" s="24">
        <f t="shared" si="3"/>
        <v>1.1636363636363638</v>
      </c>
      <c r="S18" s="16">
        <v>153</v>
      </c>
      <c r="T18" s="16"/>
      <c r="U18" s="16"/>
      <c r="V18" s="24">
        <f t="shared" si="15"/>
        <v>15.3</v>
      </c>
      <c r="W18" s="24">
        <f t="shared" si="16"/>
        <v>0</v>
      </c>
      <c r="X18" s="36">
        <f t="shared" si="17"/>
        <v>6</v>
      </c>
      <c r="Y18" s="18">
        <v>3</v>
      </c>
      <c r="Z18" s="37">
        <f t="shared" si="4"/>
        <v>50</v>
      </c>
      <c r="AA18" s="18">
        <v>1</v>
      </c>
      <c r="AB18" s="37">
        <f t="shared" si="5"/>
        <v>16.666666666666664</v>
      </c>
      <c r="AC18" s="18">
        <v>2</v>
      </c>
      <c r="AD18" s="37">
        <f t="shared" si="6"/>
        <v>33.33333333333333</v>
      </c>
      <c r="AE18" s="18"/>
      <c r="AF18" s="37">
        <f t="shared" si="7"/>
        <v>0</v>
      </c>
      <c r="AG18" s="17">
        <f t="shared" si="8"/>
        <v>103.2258064516129</v>
      </c>
      <c r="AH18" s="17">
        <f t="shared" si="9"/>
        <v>45.55160142348754</v>
      </c>
      <c r="AI18" s="40">
        <f t="shared" si="10"/>
        <v>97.65625</v>
      </c>
      <c r="AJ18" s="44">
        <f t="shared" si="11"/>
        <v>13.57258064516129</v>
      </c>
      <c r="AK18" s="19">
        <f t="shared" si="12"/>
        <v>100</v>
      </c>
      <c r="AL18" s="19">
        <f t="shared" si="13"/>
      </c>
      <c r="AM18" s="19">
        <f t="shared" si="18"/>
        <v>0</v>
      </c>
      <c r="AN18" s="45">
        <f t="shared" si="14"/>
        <v>2.5545454545454547</v>
      </c>
    </row>
    <row r="19" spans="1:40" ht="19.5" customHeight="1">
      <c r="A19" s="92"/>
      <c r="B19" s="90"/>
      <c r="C19" s="4" t="s">
        <v>78</v>
      </c>
      <c r="D19" s="15"/>
      <c r="E19" s="16"/>
      <c r="F19" s="16"/>
      <c r="G19" s="16"/>
      <c r="H19" s="16"/>
      <c r="I19" s="16"/>
      <c r="J19" s="24">
        <f t="shared" si="0"/>
      </c>
      <c r="K19" s="34">
        <f t="shared" si="1"/>
        <v>0</v>
      </c>
      <c r="L19" s="16"/>
      <c r="M19" s="16"/>
      <c r="N19" s="34">
        <f t="shared" si="2"/>
        <v>0</v>
      </c>
      <c r="O19" s="16"/>
      <c r="P19" s="16"/>
      <c r="Q19" s="16"/>
      <c r="R19" s="24">
        <f t="shared" si="3"/>
      </c>
      <c r="S19" s="16"/>
      <c r="T19" s="16"/>
      <c r="U19" s="16"/>
      <c r="V19" s="24">
        <f t="shared" si="15"/>
      </c>
      <c r="W19" s="24">
        <f t="shared" si="16"/>
      </c>
      <c r="X19" s="36">
        <f t="shared" si="17"/>
        <v>0</v>
      </c>
      <c r="Y19" s="18"/>
      <c r="Z19" s="37">
        <f t="shared" si="4"/>
      </c>
      <c r="AA19" s="18"/>
      <c r="AB19" s="37">
        <f t="shared" si="5"/>
      </c>
      <c r="AC19" s="18"/>
      <c r="AD19" s="37">
        <f t="shared" si="6"/>
      </c>
      <c r="AE19" s="18"/>
      <c r="AF19" s="37">
        <f t="shared" si="7"/>
      </c>
      <c r="AG19" s="17">
        <f t="shared" si="8"/>
      </c>
      <c r="AH19" s="17">
        <f t="shared" si="9"/>
      </c>
      <c r="AI19" s="40">
        <f t="shared" si="10"/>
      </c>
      <c r="AJ19" s="44">
        <f t="shared" si="11"/>
      </c>
      <c r="AK19" s="19">
        <f t="shared" si="12"/>
      </c>
      <c r="AL19" s="19">
        <f t="shared" si="13"/>
      </c>
      <c r="AM19" s="19">
        <f t="shared" si="18"/>
      </c>
      <c r="AN19" s="45">
        <f t="shared" si="14"/>
      </c>
    </row>
    <row r="20" spans="1:40" ht="19.5" customHeight="1">
      <c r="A20" s="91">
        <v>7</v>
      </c>
      <c r="B20" s="89" t="s">
        <v>85</v>
      </c>
      <c r="C20" s="4" t="s">
        <v>77</v>
      </c>
      <c r="D20" s="15">
        <v>10</v>
      </c>
      <c r="E20" s="16">
        <v>232</v>
      </c>
      <c r="F20" s="16"/>
      <c r="G20" s="16"/>
      <c r="H20" s="16">
        <v>123</v>
      </c>
      <c r="I20" s="16">
        <v>123</v>
      </c>
      <c r="J20" s="24">
        <f t="shared" si="0"/>
        <v>1.1181818181818182</v>
      </c>
      <c r="K20" s="34">
        <f t="shared" si="1"/>
        <v>355</v>
      </c>
      <c r="L20" s="16">
        <v>164</v>
      </c>
      <c r="M20" s="16"/>
      <c r="N20" s="34">
        <f t="shared" si="2"/>
        <v>164</v>
      </c>
      <c r="O20" s="16">
        <v>26</v>
      </c>
      <c r="P20" s="16"/>
      <c r="Q20" s="16"/>
      <c r="R20" s="24">
        <f t="shared" si="3"/>
        <v>1.4909090909090907</v>
      </c>
      <c r="S20" s="16">
        <v>191</v>
      </c>
      <c r="T20" s="16"/>
      <c r="U20" s="16"/>
      <c r="V20" s="24">
        <f t="shared" si="15"/>
        <v>19.1</v>
      </c>
      <c r="W20" s="24">
        <f t="shared" si="16"/>
        <v>0</v>
      </c>
      <c r="X20" s="36">
        <f t="shared" si="17"/>
        <v>1</v>
      </c>
      <c r="Y20" s="18">
        <v>1</v>
      </c>
      <c r="Z20" s="37">
        <f t="shared" si="4"/>
        <v>100</v>
      </c>
      <c r="AA20" s="18"/>
      <c r="AB20" s="37">
        <f t="shared" si="5"/>
        <v>0</v>
      </c>
      <c r="AC20" s="18"/>
      <c r="AD20" s="37">
        <f t="shared" si="6"/>
        <v>0</v>
      </c>
      <c r="AE20" s="18"/>
      <c r="AF20" s="37">
        <f t="shared" si="7"/>
        <v>0</v>
      </c>
      <c r="AG20" s="25">
        <f t="shared" si="8"/>
        <v>133.33333333333331</v>
      </c>
      <c r="AH20" s="25">
        <f t="shared" si="9"/>
        <v>46.19718309859155</v>
      </c>
      <c r="AI20" s="41">
        <f t="shared" si="10"/>
        <v>100</v>
      </c>
      <c r="AJ20" s="46">
        <f t="shared" si="11"/>
        <v>17.08130081300813</v>
      </c>
      <c r="AK20" s="26">
        <f t="shared" si="12"/>
        <v>100</v>
      </c>
      <c r="AL20" s="26">
        <f t="shared" si="13"/>
      </c>
      <c r="AM20" s="26">
        <f t="shared" si="18"/>
        <v>0</v>
      </c>
      <c r="AN20" s="47">
        <f t="shared" si="14"/>
        <v>3.227272727272727</v>
      </c>
    </row>
    <row r="21" spans="1:40" ht="19.5" customHeight="1">
      <c r="A21" s="92"/>
      <c r="B21" s="90"/>
      <c r="C21" s="4" t="s">
        <v>78</v>
      </c>
      <c r="D21" s="15"/>
      <c r="E21" s="16"/>
      <c r="F21" s="16"/>
      <c r="G21" s="16"/>
      <c r="H21" s="16"/>
      <c r="I21" s="16"/>
      <c r="J21" s="24">
        <f t="shared" si="0"/>
      </c>
      <c r="K21" s="34">
        <f t="shared" si="1"/>
        <v>0</v>
      </c>
      <c r="L21" s="16"/>
      <c r="M21" s="16"/>
      <c r="N21" s="34">
        <f t="shared" si="2"/>
        <v>0</v>
      </c>
      <c r="O21" s="16"/>
      <c r="P21" s="16"/>
      <c r="Q21" s="16"/>
      <c r="R21" s="24">
        <f t="shared" si="3"/>
      </c>
      <c r="S21" s="16"/>
      <c r="T21" s="16"/>
      <c r="U21" s="16"/>
      <c r="V21" s="24">
        <f t="shared" si="15"/>
      </c>
      <c r="W21" s="24">
        <f t="shared" si="16"/>
      </c>
      <c r="X21" s="36">
        <f t="shared" si="17"/>
        <v>0</v>
      </c>
      <c r="Y21" s="18"/>
      <c r="Z21" s="37">
        <f t="shared" si="4"/>
      </c>
      <c r="AA21" s="18"/>
      <c r="AB21" s="37">
        <f t="shared" si="5"/>
      </c>
      <c r="AC21" s="18"/>
      <c r="AD21" s="37">
        <f t="shared" si="6"/>
      </c>
      <c r="AE21" s="18"/>
      <c r="AF21" s="37">
        <f t="shared" si="7"/>
      </c>
      <c r="AG21" s="25">
        <f t="shared" si="8"/>
      </c>
      <c r="AH21" s="25">
        <f t="shared" si="9"/>
      </c>
      <c r="AI21" s="41">
        <f t="shared" si="10"/>
      </c>
      <c r="AJ21" s="46">
        <f t="shared" si="11"/>
      </c>
      <c r="AK21" s="26">
        <f t="shared" si="12"/>
      </c>
      <c r="AL21" s="26">
        <f t="shared" si="13"/>
      </c>
      <c r="AM21" s="26">
        <f t="shared" si="18"/>
      </c>
      <c r="AN21" s="47">
        <f t="shared" si="14"/>
      </c>
    </row>
    <row r="22" spans="1:40" ht="23.25" customHeight="1">
      <c r="A22" s="91">
        <v>8</v>
      </c>
      <c r="B22" s="89" t="s">
        <v>86</v>
      </c>
      <c r="C22" s="4" t="s">
        <v>77</v>
      </c>
      <c r="D22" s="15">
        <v>10</v>
      </c>
      <c r="E22" s="16">
        <v>655</v>
      </c>
      <c r="F22" s="16"/>
      <c r="G22" s="16"/>
      <c r="H22" s="16">
        <v>113</v>
      </c>
      <c r="I22" s="16">
        <v>111</v>
      </c>
      <c r="J22" s="24">
        <f t="shared" si="0"/>
        <v>1.0272727272727273</v>
      </c>
      <c r="K22" s="34">
        <f t="shared" si="1"/>
        <v>768</v>
      </c>
      <c r="L22" s="16">
        <v>203</v>
      </c>
      <c r="M22" s="16"/>
      <c r="N22" s="34">
        <f t="shared" si="2"/>
        <v>203</v>
      </c>
      <c r="O22" s="16">
        <v>46</v>
      </c>
      <c r="P22" s="16"/>
      <c r="Q22" s="16"/>
      <c r="R22" s="24">
        <f t="shared" si="3"/>
        <v>1.8454545454545455</v>
      </c>
      <c r="S22" s="16">
        <v>565</v>
      </c>
      <c r="T22" s="16"/>
      <c r="U22" s="16"/>
      <c r="V22" s="24">
        <f t="shared" si="15"/>
        <v>56.5</v>
      </c>
      <c r="W22" s="24">
        <f t="shared" si="16"/>
        <v>0</v>
      </c>
      <c r="X22" s="36">
        <f t="shared" si="17"/>
        <v>7</v>
      </c>
      <c r="Y22" s="18">
        <v>5</v>
      </c>
      <c r="Z22" s="37">
        <f t="shared" si="4"/>
        <v>71.42857142857143</v>
      </c>
      <c r="AA22" s="18"/>
      <c r="AB22" s="37">
        <f t="shared" si="5"/>
        <v>0</v>
      </c>
      <c r="AC22" s="18">
        <v>2</v>
      </c>
      <c r="AD22" s="37">
        <f t="shared" si="6"/>
        <v>28.57142857142857</v>
      </c>
      <c r="AE22" s="18"/>
      <c r="AF22" s="37">
        <f t="shared" si="7"/>
        <v>0</v>
      </c>
      <c r="AG22" s="25">
        <f t="shared" si="8"/>
        <v>179.64601769911502</v>
      </c>
      <c r="AH22" s="25">
        <f t="shared" si="9"/>
        <v>26.432291666666668</v>
      </c>
      <c r="AI22" s="41">
        <f t="shared" si="10"/>
        <v>99.01477832512316</v>
      </c>
      <c r="AJ22" s="46">
        <f t="shared" si="11"/>
        <v>55</v>
      </c>
      <c r="AK22" s="26">
        <f t="shared" si="12"/>
        <v>100</v>
      </c>
      <c r="AL22" s="26">
        <f t="shared" si="13"/>
      </c>
      <c r="AM22" s="26">
        <f t="shared" si="18"/>
        <v>0</v>
      </c>
      <c r="AN22" s="47">
        <f t="shared" si="14"/>
        <v>6.9818181818181815</v>
      </c>
    </row>
    <row r="23" spans="1:40" ht="23.25" customHeight="1">
      <c r="A23" s="92"/>
      <c r="B23" s="90"/>
      <c r="C23" s="4" t="s">
        <v>78</v>
      </c>
      <c r="D23" s="15"/>
      <c r="E23" s="16"/>
      <c r="F23" s="16"/>
      <c r="G23" s="16"/>
      <c r="H23" s="16"/>
      <c r="I23" s="16"/>
      <c r="J23" s="24">
        <f t="shared" si="0"/>
      </c>
      <c r="K23" s="34">
        <f t="shared" si="1"/>
        <v>0</v>
      </c>
      <c r="L23" s="16"/>
      <c r="M23" s="16"/>
      <c r="N23" s="34">
        <f t="shared" si="2"/>
        <v>0</v>
      </c>
      <c r="O23" s="16"/>
      <c r="P23" s="16"/>
      <c r="Q23" s="16"/>
      <c r="R23" s="24">
        <f t="shared" si="3"/>
      </c>
      <c r="S23" s="16"/>
      <c r="T23" s="16"/>
      <c r="U23" s="16"/>
      <c r="V23" s="24">
        <f t="shared" si="15"/>
      </c>
      <c r="W23" s="24">
        <f t="shared" si="16"/>
      </c>
      <c r="X23" s="36">
        <f t="shared" si="17"/>
        <v>0</v>
      </c>
      <c r="Y23" s="18"/>
      <c r="Z23" s="37">
        <f t="shared" si="4"/>
      </c>
      <c r="AA23" s="18"/>
      <c r="AB23" s="37">
        <f t="shared" si="5"/>
      </c>
      <c r="AC23" s="18"/>
      <c r="AD23" s="37">
        <f t="shared" si="6"/>
      </c>
      <c r="AE23" s="18"/>
      <c r="AF23" s="37">
        <f t="shared" si="7"/>
      </c>
      <c r="AG23" s="25">
        <f t="shared" si="8"/>
      </c>
      <c r="AH23" s="25">
        <f t="shared" si="9"/>
      </c>
      <c r="AI23" s="41">
        <f t="shared" si="10"/>
      </c>
      <c r="AJ23" s="46">
        <f t="shared" si="11"/>
      </c>
      <c r="AK23" s="26">
        <f t="shared" si="12"/>
      </c>
      <c r="AL23" s="26">
        <f t="shared" si="13"/>
      </c>
      <c r="AM23" s="26">
        <f t="shared" si="18"/>
      </c>
      <c r="AN23" s="47">
        <f t="shared" si="14"/>
      </c>
    </row>
    <row r="24" spans="1:40" ht="19.5" customHeight="1">
      <c r="A24" s="91">
        <v>9</v>
      </c>
      <c r="B24" s="89" t="s">
        <v>87</v>
      </c>
      <c r="C24" s="4" t="s">
        <v>77</v>
      </c>
      <c r="D24" s="15">
        <v>10</v>
      </c>
      <c r="E24" s="16">
        <v>326</v>
      </c>
      <c r="F24" s="16"/>
      <c r="G24" s="16"/>
      <c r="H24" s="16">
        <v>128</v>
      </c>
      <c r="I24" s="16">
        <v>128</v>
      </c>
      <c r="J24" s="24">
        <f t="shared" si="0"/>
        <v>1.1636363636363638</v>
      </c>
      <c r="K24" s="34">
        <f t="shared" si="1"/>
        <v>454</v>
      </c>
      <c r="L24" s="16">
        <v>182</v>
      </c>
      <c r="M24" s="16">
        <v>3</v>
      </c>
      <c r="N24" s="34">
        <f t="shared" si="2"/>
        <v>185</v>
      </c>
      <c r="O24" s="16">
        <v>53</v>
      </c>
      <c r="P24" s="16"/>
      <c r="Q24" s="16"/>
      <c r="R24" s="24">
        <f t="shared" si="3"/>
        <v>1.6818181818181819</v>
      </c>
      <c r="S24" s="16">
        <v>269</v>
      </c>
      <c r="T24" s="16"/>
      <c r="U24" s="16"/>
      <c r="V24" s="24">
        <f t="shared" si="15"/>
        <v>26.9</v>
      </c>
      <c r="W24" s="24">
        <f t="shared" si="16"/>
        <v>0</v>
      </c>
      <c r="X24" s="36">
        <f t="shared" si="17"/>
        <v>0</v>
      </c>
      <c r="Y24" s="18"/>
      <c r="Z24" s="37">
        <f t="shared" si="4"/>
      </c>
      <c r="AA24" s="18"/>
      <c r="AB24" s="37">
        <f t="shared" si="5"/>
      </c>
      <c r="AC24" s="18"/>
      <c r="AD24" s="37">
        <f t="shared" si="6"/>
      </c>
      <c r="AE24" s="18"/>
      <c r="AF24" s="37">
        <f t="shared" si="7"/>
      </c>
      <c r="AG24" s="25">
        <f t="shared" si="8"/>
        <v>144.53125</v>
      </c>
      <c r="AH24" s="25">
        <f t="shared" si="9"/>
        <v>40.7488986784141</v>
      </c>
      <c r="AI24" s="41">
        <f t="shared" si="10"/>
        <v>100</v>
      </c>
      <c r="AJ24" s="46">
        <f t="shared" si="11"/>
        <v>23.1171875</v>
      </c>
      <c r="AK24" s="26">
        <f t="shared" si="12"/>
        <v>98.37837837837839</v>
      </c>
      <c r="AL24" s="26">
        <f t="shared" si="13"/>
        <v>1.6216216216216217</v>
      </c>
      <c r="AM24" s="26">
        <f t="shared" si="18"/>
        <v>0</v>
      </c>
      <c r="AN24" s="47">
        <f t="shared" si="14"/>
        <v>4.127272727272727</v>
      </c>
    </row>
    <row r="25" spans="1:40" ht="19.5" customHeight="1">
      <c r="A25" s="92"/>
      <c r="B25" s="90"/>
      <c r="C25" s="4" t="s">
        <v>78</v>
      </c>
      <c r="D25" s="15">
        <v>4</v>
      </c>
      <c r="E25" s="16">
        <v>7</v>
      </c>
      <c r="F25" s="16"/>
      <c r="G25" s="16"/>
      <c r="H25" s="16">
        <v>39</v>
      </c>
      <c r="I25" s="16">
        <v>39</v>
      </c>
      <c r="J25" s="24">
        <f t="shared" si="0"/>
        <v>0.8863636363636364</v>
      </c>
      <c r="K25" s="34">
        <f t="shared" si="1"/>
        <v>46</v>
      </c>
      <c r="L25" s="16">
        <v>28</v>
      </c>
      <c r="M25" s="16"/>
      <c r="N25" s="34">
        <f t="shared" si="2"/>
        <v>28</v>
      </c>
      <c r="O25" s="16"/>
      <c r="P25" s="16"/>
      <c r="Q25" s="16"/>
      <c r="R25" s="24">
        <f t="shared" si="3"/>
        <v>0.6363636363636364</v>
      </c>
      <c r="S25" s="16">
        <v>18</v>
      </c>
      <c r="T25" s="16"/>
      <c r="U25" s="16"/>
      <c r="V25" s="24">
        <f t="shared" si="15"/>
        <v>4.5</v>
      </c>
      <c r="W25" s="24">
        <f t="shared" si="16"/>
        <v>0</v>
      </c>
      <c r="X25" s="36">
        <f t="shared" si="17"/>
        <v>0</v>
      </c>
      <c r="Y25" s="18"/>
      <c r="Z25" s="37">
        <f t="shared" si="4"/>
      </c>
      <c r="AA25" s="18"/>
      <c r="AB25" s="37">
        <f t="shared" si="5"/>
      </c>
      <c r="AC25" s="18"/>
      <c r="AD25" s="37">
        <f t="shared" si="6"/>
      </c>
      <c r="AE25" s="18"/>
      <c r="AF25" s="37">
        <f t="shared" si="7"/>
      </c>
      <c r="AG25" s="25">
        <f t="shared" si="8"/>
        <v>71.7948717948718</v>
      </c>
      <c r="AH25" s="25">
        <f t="shared" si="9"/>
        <v>60.86956521739131</v>
      </c>
      <c r="AI25" s="41">
        <f t="shared" si="10"/>
        <v>100</v>
      </c>
      <c r="AJ25" s="46">
        <f t="shared" si="11"/>
        <v>5.076923076923077</v>
      </c>
      <c r="AK25" s="26">
        <f t="shared" si="12"/>
        <v>100</v>
      </c>
      <c r="AL25" s="26">
        <f t="shared" si="13"/>
      </c>
      <c r="AM25" s="26">
        <f t="shared" si="18"/>
        <v>0</v>
      </c>
      <c r="AN25" s="47">
        <f t="shared" si="14"/>
        <v>1.0454545454545454</v>
      </c>
    </row>
    <row r="26" spans="1:40" ht="19.5" customHeight="1">
      <c r="A26" s="91">
        <v>10</v>
      </c>
      <c r="B26" s="89" t="s">
        <v>88</v>
      </c>
      <c r="C26" s="4" t="s">
        <v>77</v>
      </c>
      <c r="D26" s="15"/>
      <c r="E26" s="16"/>
      <c r="F26" s="16"/>
      <c r="G26" s="16"/>
      <c r="H26" s="16"/>
      <c r="I26" s="16"/>
      <c r="J26" s="24">
        <f t="shared" si="0"/>
      </c>
      <c r="K26" s="34">
        <f t="shared" si="1"/>
        <v>0</v>
      </c>
      <c r="L26" s="16"/>
      <c r="M26" s="16"/>
      <c r="N26" s="34">
        <f t="shared" si="2"/>
        <v>0</v>
      </c>
      <c r="O26" s="16"/>
      <c r="P26" s="16"/>
      <c r="Q26" s="16"/>
      <c r="R26" s="24">
        <f t="shared" si="3"/>
      </c>
      <c r="S26" s="16"/>
      <c r="T26" s="16"/>
      <c r="U26" s="16"/>
      <c r="V26" s="24">
        <f t="shared" si="15"/>
      </c>
      <c r="W26" s="24">
        <f t="shared" si="16"/>
      </c>
      <c r="X26" s="36">
        <f t="shared" si="17"/>
        <v>0</v>
      </c>
      <c r="Y26" s="18"/>
      <c r="Z26" s="37">
        <f t="shared" si="4"/>
      </c>
      <c r="AA26" s="18"/>
      <c r="AB26" s="37">
        <f t="shared" si="5"/>
      </c>
      <c r="AC26" s="18"/>
      <c r="AD26" s="37">
        <f t="shared" si="6"/>
      </c>
      <c r="AE26" s="18"/>
      <c r="AF26" s="37">
        <f t="shared" si="7"/>
      </c>
      <c r="AG26" s="25">
        <f t="shared" si="8"/>
      </c>
      <c r="AH26" s="25">
        <f t="shared" si="9"/>
      </c>
      <c r="AI26" s="41">
        <f t="shared" si="10"/>
      </c>
      <c r="AJ26" s="46">
        <f t="shared" si="11"/>
      </c>
      <c r="AK26" s="26">
        <f t="shared" si="12"/>
      </c>
      <c r="AL26" s="26">
        <f t="shared" si="13"/>
      </c>
      <c r="AM26" s="26">
        <f t="shared" si="18"/>
      </c>
      <c r="AN26" s="47">
        <f t="shared" si="14"/>
      </c>
    </row>
    <row r="27" spans="1:40" ht="19.5" customHeight="1">
      <c r="A27" s="92"/>
      <c r="B27" s="90"/>
      <c r="C27" s="4" t="s">
        <v>78</v>
      </c>
      <c r="D27" s="15"/>
      <c r="E27" s="16"/>
      <c r="F27" s="16"/>
      <c r="G27" s="16"/>
      <c r="H27" s="16"/>
      <c r="I27" s="16"/>
      <c r="J27" s="24">
        <f t="shared" si="0"/>
      </c>
      <c r="K27" s="34">
        <f t="shared" si="1"/>
        <v>0</v>
      </c>
      <c r="L27" s="16"/>
      <c r="M27" s="16"/>
      <c r="N27" s="34">
        <f t="shared" si="2"/>
        <v>0</v>
      </c>
      <c r="O27" s="16"/>
      <c r="P27" s="16"/>
      <c r="Q27" s="16"/>
      <c r="R27" s="24">
        <f t="shared" si="3"/>
      </c>
      <c r="S27" s="16"/>
      <c r="T27" s="16"/>
      <c r="U27" s="16"/>
      <c r="V27" s="24">
        <f t="shared" si="15"/>
      </c>
      <c r="W27" s="24">
        <f t="shared" si="16"/>
      </c>
      <c r="X27" s="36">
        <f t="shared" si="17"/>
        <v>0</v>
      </c>
      <c r="Y27" s="18"/>
      <c r="Z27" s="37">
        <f t="shared" si="4"/>
      </c>
      <c r="AA27" s="18"/>
      <c r="AB27" s="37">
        <f t="shared" si="5"/>
      </c>
      <c r="AC27" s="18"/>
      <c r="AD27" s="37">
        <f t="shared" si="6"/>
      </c>
      <c r="AE27" s="18"/>
      <c r="AF27" s="37">
        <f t="shared" si="7"/>
      </c>
      <c r="AG27" s="25">
        <f t="shared" si="8"/>
      </c>
      <c r="AH27" s="25">
        <f t="shared" si="9"/>
      </c>
      <c r="AI27" s="41">
        <f t="shared" si="10"/>
      </c>
      <c r="AJ27" s="46">
        <f t="shared" si="11"/>
      </c>
      <c r="AK27" s="26">
        <f t="shared" si="12"/>
      </c>
      <c r="AL27" s="26">
        <f t="shared" si="13"/>
      </c>
      <c r="AM27" s="26">
        <f t="shared" si="18"/>
      </c>
      <c r="AN27" s="47">
        <f t="shared" si="14"/>
      </c>
    </row>
    <row r="28" spans="1:40" s="8" customFormat="1" ht="19.5" customHeight="1">
      <c r="A28" s="93" t="s">
        <v>91</v>
      </c>
      <c r="B28" s="94"/>
      <c r="C28" s="22" t="s">
        <v>77</v>
      </c>
      <c r="D28" s="20">
        <v>11</v>
      </c>
      <c r="E28" s="23">
        <f>SUM(E8,E10,E12,E14,E16,E18,E20,E22,E24,E26)</f>
        <v>9836</v>
      </c>
      <c r="F28" s="23">
        <f>SUM(F8,F10,F12,F14,F16,F18,F20,F22,F24,F26)</f>
        <v>519</v>
      </c>
      <c r="G28" s="23">
        <f aca="true" t="shared" si="19" ref="G28:I29">SUM(G8,G10,G12,G14,G16,G18,G20,G22,G24,G26)</f>
        <v>519</v>
      </c>
      <c r="H28" s="23">
        <f t="shared" si="19"/>
        <v>8045</v>
      </c>
      <c r="I28" s="23">
        <f t="shared" si="19"/>
        <v>7972</v>
      </c>
      <c r="J28" s="28">
        <f t="shared" si="0"/>
        <v>66.48760330578513</v>
      </c>
      <c r="K28" s="31">
        <f t="shared" si="1"/>
        <v>17881</v>
      </c>
      <c r="L28" s="23">
        <f>SUM(L8,L10,L12,L14,L16,L18,L20,L22,L24,L26)</f>
        <v>9410</v>
      </c>
      <c r="M28" s="23">
        <f>SUM(M8,M10,M12,M14,M16,M18,M20,M22,M24,M26)</f>
        <v>84</v>
      </c>
      <c r="N28" s="31">
        <f t="shared" si="2"/>
        <v>9494</v>
      </c>
      <c r="O28" s="23">
        <f aca="true" t="shared" si="20" ref="O28:Q29">SUM(O8,O10,O12,O14,O16,O18,O20,O22,O24,O26)</f>
        <v>7483</v>
      </c>
      <c r="P28" s="23">
        <f t="shared" si="20"/>
        <v>508</v>
      </c>
      <c r="Q28" s="23">
        <f t="shared" si="20"/>
        <v>508</v>
      </c>
      <c r="R28" s="28">
        <f t="shared" si="3"/>
        <v>78.46280991735537</v>
      </c>
      <c r="S28" s="23">
        <f aca="true" t="shared" si="21" ref="S28:U29">SUM(S8,S10,S12,S14,S16,S18,S20,S22,S24,S26)</f>
        <v>8387</v>
      </c>
      <c r="T28" s="23">
        <f t="shared" si="21"/>
        <v>101</v>
      </c>
      <c r="U28" s="23">
        <f t="shared" si="21"/>
        <v>101</v>
      </c>
      <c r="V28" s="28">
        <f t="shared" si="15"/>
        <v>762.4545454545455</v>
      </c>
      <c r="W28" s="28">
        <f t="shared" si="16"/>
        <v>9.181818181818182</v>
      </c>
      <c r="X28" s="31">
        <f>SUM(X8,X10,X12,X14,X16,X18,X20,X22,X24,X26)</f>
        <v>356</v>
      </c>
      <c r="Y28" s="23">
        <f>SUM(Y8,Y10,Y12,Y14,Y16,Y18,Y20,Y22,Y24,Y26)</f>
        <v>256</v>
      </c>
      <c r="Z28" s="33">
        <f t="shared" si="4"/>
        <v>71.91011235955057</v>
      </c>
      <c r="AA28" s="23">
        <f>SUM(AA8,AA10,AA12,AA14,AA16,AA18,AA20,AA22,AA24,AA26)</f>
        <v>23</v>
      </c>
      <c r="AB28" s="33">
        <f t="shared" si="5"/>
        <v>6.460674157303371</v>
      </c>
      <c r="AC28" s="23">
        <f>SUM(AC8,AC10,AC12,AC14,AC16,AC18,AC20,AC22,AC24,AC26)</f>
        <v>73</v>
      </c>
      <c r="AD28" s="33">
        <f t="shared" si="6"/>
        <v>20.50561797752809</v>
      </c>
      <c r="AE28" s="23">
        <f>SUM(AE8,AE10,AE12,AE14,AE16,AE18,AE20,AE22,AE24,AE26)</f>
        <v>4</v>
      </c>
      <c r="AF28" s="33">
        <f t="shared" si="7"/>
        <v>1.1235955056179776</v>
      </c>
      <c r="AG28" s="28">
        <f t="shared" si="8"/>
        <v>118.01118707271596</v>
      </c>
      <c r="AH28" s="28">
        <f t="shared" si="9"/>
        <v>53.09546445948213</v>
      </c>
      <c r="AI28" s="42">
        <f t="shared" si="10"/>
        <v>98.98883505371813</v>
      </c>
      <c r="AJ28" s="48">
        <f t="shared" si="11"/>
        <v>11.467619639527657</v>
      </c>
      <c r="AK28" s="29">
        <f t="shared" si="12"/>
        <v>99.11523067200338</v>
      </c>
      <c r="AL28" s="29">
        <f t="shared" si="13"/>
        <v>0.8847693279966296</v>
      </c>
      <c r="AM28" s="29">
        <f t="shared" si="18"/>
        <v>5.350747840741521</v>
      </c>
      <c r="AN28" s="49">
        <f t="shared" si="14"/>
        <v>147.77685950413223</v>
      </c>
    </row>
    <row r="29" spans="1:40" s="8" customFormat="1" ht="19.5" customHeight="1">
      <c r="A29" s="95"/>
      <c r="B29" s="96"/>
      <c r="C29" s="22" t="s">
        <v>78</v>
      </c>
      <c r="D29" s="20">
        <v>4</v>
      </c>
      <c r="E29" s="23">
        <f>SUM(E9,E11,E13,E15,E17,E19,E21,E23,E25,E27)</f>
        <v>285</v>
      </c>
      <c r="F29" s="23">
        <f>SUM(F9,F11,F13,F15,F17,F19,F21,F23,F25,F27)</f>
        <v>0</v>
      </c>
      <c r="G29" s="23">
        <f t="shared" si="19"/>
        <v>0</v>
      </c>
      <c r="H29" s="23">
        <f t="shared" si="19"/>
        <v>207</v>
      </c>
      <c r="I29" s="23">
        <f t="shared" si="19"/>
        <v>207</v>
      </c>
      <c r="J29" s="28">
        <f t="shared" si="0"/>
        <v>4.704545454545454</v>
      </c>
      <c r="K29" s="31">
        <f t="shared" si="1"/>
        <v>492</v>
      </c>
      <c r="L29" s="23">
        <f>SUM(L9,L11,L13,L15,L17,L19,L21,L23,L25,L27)</f>
        <v>270</v>
      </c>
      <c r="M29" s="23">
        <f>SUM(M9,M11,M13,M15,M17,M19,M21,M23,M25,M27)</f>
        <v>0</v>
      </c>
      <c r="N29" s="31">
        <f t="shared" si="2"/>
        <v>270</v>
      </c>
      <c r="O29" s="23">
        <f t="shared" si="20"/>
        <v>0</v>
      </c>
      <c r="P29" s="23">
        <f t="shared" si="20"/>
        <v>0</v>
      </c>
      <c r="Q29" s="23">
        <f t="shared" si="20"/>
        <v>0</v>
      </c>
      <c r="R29" s="28">
        <f t="shared" si="3"/>
        <v>6.136363636363637</v>
      </c>
      <c r="S29" s="23">
        <f t="shared" si="21"/>
        <v>222</v>
      </c>
      <c r="T29" s="23">
        <f t="shared" si="21"/>
        <v>0</v>
      </c>
      <c r="U29" s="23">
        <f t="shared" si="21"/>
        <v>0</v>
      </c>
      <c r="V29" s="28">
        <f t="shared" si="15"/>
        <v>55.5</v>
      </c>
      <c r="W29" s="28">
        <f t="shared" si="16"/>
        <v>0</v>
      </c>
      <c r="X29" s="31">
        <f>SUM(X9,X11,X13,X15,X17,X19,X21,X23,X25,X27)</f>
        <v>1</v>
      </c>
      <c r="Y29" s="23">
        <f>SUM(Y9,Y11,Y13,Y15,Y17,Y19,Y21,Y23,Y25,Y27)</f>
        <v>1</v>
      </c>
      <c r="Z29" s="33">
        <f t="shared" si="4"/>
        <v>100</v>
      </c>
      <c r="AA29" s="23">
        <f>SUM(AA9,AA11,AA13,AA15,AA17,AA19,AA21,AA23,AA25,AA27)</f>
        <v>0</v>
      </c>
      <c r="AB29" s="33">
        <f t="shared" si="5"/>
        <v>0</v>
      </c>
      <c r="AC29" s="23">
        <f>SUM(AC9,AC11,AC13,AC15,AC17,AC19,AC21,AC23,AC25,AC27)</f>
        <v>0</v>
      </c>
      <c r="AD29" s="33">
        <f t="shared" si="6"/>
        <v>0</v>
      </c>
      <c r="AE29" s="23">
        <f>SUM(AE9,AE11,AE13,AE15,AE17,AE19,AE21,AE23,AE25,AE27)</f>
        <v>0</v>
      </c>
      <c r="AF29" s="33">
        <f t="shared" si="7"/>
        <v>0</v>
      </c>
      <c r="AG29" s="28">
        <f t="shared" si="8"/>
        <v>130.43478260869566</v>
      </c>
      <c r="AH29" s="28">
        <f t="shared" si="9"/>
        <v>54.87804878048781</v>
      </c>
      <c r="AI29" s="42">
        <f t="shared" si="10"/>
        <v>100</v>
      </c>
      <c r="AJ29" s="48">
        <f t="shared" si="11"/>
        <v>11.797101449275363</v>
      </c>
      <c r="AK29" s="29">
        <f t="shared" si="12"/>
        <v>100</v>
      </c>
      <c r="AL29" s="29">
        <f t="shared" si="13"/>
      </c>
      <c r="AM29" s="29">
        <f t="shared" si="18"/>
        <v>0</v>
      </c>
      <c r="AN29" s="49">
        <f t="shared" si="14"/>
        <v>11.181818181818182</v>
      </c>
    </row>
    <row r="30" spans="1:40" ht="19.5" customHeight="1">
      <c r="A30" s="3">
        <v>11</v>
      </c>
      <c r="B30" s="65" t="s">
        <v>93</v>
      </c>
      <c r="C30" s="66"/>
      <c r="D30" s="21"/>
      <c r="E30" s="16"/>
      <c r="F30" s="16"/>
      <c r="G30" s="16"/>
      <c r="H30" s="16"/>
      <c r="I30" s="16"/>
      <c r="J30" s="24">
        <f t="shared" si="0"/>
      </c>
      <c r="K30" s="34">
        <f t="shared" si="1"/>
        <v>0</v>
      </c>
      <c r="L30" s="16"/>
      <c r="M30" s="16"/>
      <c r="N30" s="34">
        <f t="shared" si="2"/>
        <v>0</v>
      </c>
      <c r="O30" s="16"/>
      <c r="P30" s="16"/>
      <c r="Q30" s="16"/>
      <c r="R30" s="24">
        <f t="shared" si="3"/>
      </c>
      <c r="S30" s="16"/>
      <c r="T30" s="16"/>
      <c r="U30" s="16"/>
      <c r="V30" s="24">
        <f t="shared" si="15"/>
      </c>
      <c r="W30" s="24">
        <f t="shared" si="16"/>
      </c>
      <c r="X30" s="36">
        <f>Y30+AA30+AC30+AE30</f>
        <v>0</v>
      </c>
      <c r="Y30" s="18"/>
      <c r="Z30" s="37">
        <f t="shared" si="4"/>
      </c>
      <c r="AA30" s="18"/>
      <c r="AB30" s="37">
        <f t="shared" si="5"/>
      </c>
      <c r="AC30" s="18"/>
      <c r="AD30" s="37">
        <f t="shared" si="6"/>
      </c>
      <c r="AE30" s="18"/>
      <c r="AF30" s="37">
        <f t="shared" si="7"/>
      </c>
      <c r="AG30" s="25">
        <f t="shared" si="8"/>
      </c>
      <c r="AH30" s="25">
        <f t="shared" si="9"/>
      </c>
      <c r="AI30" s="41">
        <f t="shared" si="10"/>
      </c>
      <c r="AJ30" s="46">
        <f t="shared" si="11"/>
      </c>
      <c r="AK30" s="26">
        <f t="shared" si="12"/>
      </c>
      <c r="AL30" s="26">
        <f t="shared" si="13"/>
      </c>
      <c r="AM30" s="26">
        <f t="shared" si="18"/>
      </c>
      <c r="AN30" s="47">
        <f t="shared" si="14"/>
      </c>
    </row>
    <row r="31" spans="1:40" s="8" customFormat="1" ht="19.5" customHeight="1">
      <c r="A31" s="97" t="s">
        <v>92</v>
      </c>
      <c r="B31" s="98"/>
      <c r="C31" s="99"/>
      <c r="D31" s="20">
        <v>11</v>
      </c>
      <c r="E31" s="23">
        <f>SUM(E28:E30)</f>
        <v>10121</v>
      </c>
      <c r="F31" s="23">
        <f>SUM(F28:F30)</f>
        <v>519</v>
      </c>
      <c r="G31" s="23">
        <f>SUM(G28:G30)</f>
        <v>519</v>
      </c>
      <c r="H31" s="23">
        <f>SUM(H28:H30)</f>
        <v>8252</v>
      </c>
      <c r="I31" s="23">
        <f>SUM(I28:I30)</f>
        <v>8179</v>
      </c>
      <c r="J31" s="28">
        <f t="shared" si="0"/>
        <v>68.19834710743801</v>
      </c>
      <c r="K31" s="31">
        <f t="shared" si="1"/>
        <v>18373</v>
      </c>
      <c r="L31" s="23">
        <f>SUM(L28:L30)</f>
        <v>9680</v>
      </c>
      <c r="M31" s="23">
        <f>SUM(M28:M30)</f>
        <v>84</v>
      </c>
      <c r="N31" s="31">
        <f t="shared" si="2"/>
        <v>9764</v>
      </c>
      <c r="O31" s="23">
        <f>SUM(O28:O30)</f>
        <v>7483</v>
      </c>
      <c r="P31" s="23">
        <f>SUM(P28:P30)</f>
        <v>508</v>
      </c>
      <c r="Q31" s="23">
        <f>SUM(Q28:Q30)</f>
        <v>508</v>
      </c>
      <c r="R31" s="28">
        <f t="shared" si="3"/>
        <v>80.69421487603306</v>
      </c>
      <c r="S31" s="23">
        <f>SUM(S28:S30)</f>
        <v>8609</v>
      </c>
      <c r="T31" s="23">
        <f>SUM(T28:T30)</f>
        <v>101</v>
      </c>
      <c r="U31" s="23">
        <f>SUM(U28:U30)</f>
        <v>101</v>
      </c>
      <c r="V31" s="28">
        <f t="shared" si="15"/>
        <v>782.6363636363636</v>
      </c>
      <c r="W31" s="28">
        <f t="shared" si="16"/>
        <v>9.181818181818182</v>
      </c>
      <c r="X31" s="31">
        <f>SUM(X28:X30)</f>
        <v>357</v>
      </c>
      <c r="Y31" s="23">
        <f>SUM(Y28:Y30)</f>
        <v>257</v>
      </c>
      <c r="Z31" s="33">
        <f t="shared" si="4"/>
        <v>71.98879551820728</v>
      </c>
      <c r="AA31" s="23">
        <f>SUM(AA28:AA30)</f>
        <v>23</v>
      </c>
      <c r="AB31" s="33">
        <f t="shared" si="5"/>
        <v>6.442577030812324</v>
      </c>
      <c r="AC31" s="23">
        <f>SUM(AC28:AC30)</f>
        <v>73</v>
      </c>
      <c r="AD31" s="33">
        <f t="shared" si="6"/>
        <v>20.448179271708682</v>
      </c>
      <c r="AE31" s="23">
        <f>SUM(AE28:AE30)</f>
        <v>4</v>
      </c>
      <c r="AF31" s="33">
        <f t="shared" si="7"/>
        <v>1.1204481792717087</v>
      </c>
      <c r="AG31" s="28">
        <f t="shared" si="8"/>
        <v>118.32283082888996</v>
      </c>
      <c r="AH31" s="28">
        <f t="shared" si="9"/>
        <v>53.14319925978338</v>
      </c>
      <c r="AI31" s="42">
        <f t="shared" si="10"/>
        <v>99.01679639492012</v>
      </c>
      <c r="AJ31" s="48">
        <f t="shared" si="11"/>
        <v>11.475884634028114</v>
      </c>
      <c r="AK31" s="29">
        <f t="shared" si="12"/>
        <v>99.13969684555511</v>
      </c>
      <c r="AL31" s="29">
        <f t="shared" si="13"/>
        <v>0.8603031544448997</v>
      </c>
      <c r="AM31" s="29">
        <f t="shared" si="18"/>
        <v>5.202785743547726</v>
      </c>
      <c r="AN31" s="49">
        <f t="shared" si="14"/>
        <v>151.84297520661156</v>
      </c>
    </row>
    <row r="32" spans="1:40" ht="19.5" customHeight="1">
      <c r="A32" s="3">
        <v>12</v>
      </c>
      <c r="B32" s="65" t="s">
        <v>95</v>
      </c>
      <c r="C32" s="66"/>
      <c r="D32" s="21">
        <v>10</v>
      </c>
      <c r="E32" s="16">
        <v>805</v>
      </c>
      <c r="F32" s="16"/>
      <c r="G32" s="16"/>
      <c r="H32" s="16">
        <v>2097</v>
      </c>
      <c r="I32" s="16">
        <v>2097</v>
      </c>
      <c r="J32" s="24">
        <f t="shared" si="0"/>
        <v>19.063636363636363</v>
      </c>
      <c r="K32" s="34">
        <f t="shared" si="1"/>
        <v>2902</v>
      </c>
      <c r="L32" s="16">
        <v>1951</v>
      </c>
      <c r="M32" s="16"/>
      <c r="N32" s="34">
        <f t="shared" si="2"/>
        <v>1951</v>
      </c>
      <c r="O32" s="16"/>
      <c r="P32" s="16"/>
      <c r="Q32" s="16"/>
      <c r="R32" s="24">
        <f t="shared" si="3"/>
        <v>17.736363636363635</v>
      </c>
      <c r="S32" s="16">
        <v>951</v>
      </c>
      <c r="T32" s="16"/>
      <c r="U32" s="16"/>
      <c r="V32" s="24">
        <f t="shared" si="15"/>
        <v>95.1</v>
      </c>
      <c r="W32" s="24">
        <f t="shared" si="16"/>
        <v>0</v>
      </c>
      <c r="X32" s="36">
        <f>Y32+AA32+AC32+AE32</f>
        <v>0</v>
      </c>
      <c r="Y32" s="18"/>
      <c r="Z32" s="37">
        <f t="shared" si="4"/>
      </c>
      <c r="AA32" s="18"/>
      <c r="AB32" s="37">
        <f t="shared" si="5"/>
      </c>
      <c r="AC32" s="18"/>
      <c r="AD32" s="37">
        <f t="shared" si="6"/>
      </c>
      <c r="AE32" s="18"/>
      <c r="AF32" s="37">
        <f t="shared" si="7"/>
      </c>
      <c r="AG32" s="25">
        <f t="shared" si="8"/>
        <v>93.03767286599904</v>
      </c>
      <c r="AH32" s="25">
        <f t="shared" si="9"/>
        <v>67.22949689869056</v>
      </c>
      <c r="AI32" s="41">
        <f t="shared" si="10"/>
        <v>100</v>
      </c>
      <c r="AJ32" s="46">
        <f t="shared" si="11"/>
        <v>4.988555078683834</v>
      </c>
      <c r="AK32" s="26">
        <f t="shared" si="12"/>
        <v>100</v>
      </c>
      <c r="AL32" s="26">
        <f t="shared" si="13"/>
      </c>
      <c r="AM32" s="26">
        <f t="shared" si="18"/>
        <v>0</v>
      </c>
      <c r="AN32" s="47">
        <f t="shared" si="14"/>
        <v>26.38181818181818</v>
      </c>
    </row>
    <row r="33" spans="1:40" s="8" customFormat="1" ht="19.5" customHeight="1">
      <c r="A33" s="97" t="s">
        <v>94</v>
      </c>
      <c r="B33" s="98"/>
      <c r="C33" s="99"/>
      <c r="D33" s="20">
        <v>11</v>
      </c>
      <c r="E33" s="23">
        <f>SUM(E31:E32)</f>
        <v>10926</v>
      </c>
      <c r="F33" s="23">
        <f>SUM(F31:F32)</f>
        <v>519</v>
      </c>
      <c r="G33" s="23">
        <f>SUM(G31:G32)</f>
        <v>519</v>
      </c>
      <c r="H33" s="23">
        <f>SUM(H31:H32)</f>
        <v>10349</v>
      </c>
      <c r="I33" s="23">
        <f>SUM(I31:I32)</f>
        <v>10276</v>
      </c>
      <c r="J33" s="28">
        <f t="shared" si="0"/>
        <v>85.52892561983471</v>
      </c>
      <c r="K33" s="31">
        <f>E33+H33</f>
        <v>21275</v>
      </c>
      <c r="L33" s="23">
        <f>SUM(L31:L32)</f>
        <v>11631</v>
      </c>
      <c r="M33" s="23">
        <f>SUM(M31:M32)</f>
        <v>84</v>
      </c>
      <c r="N33" s="31">
        <f>L33+M33</f>
        <v>11715</v>
      </c>
      <c r="O33" s="23">
        <f>SUM(O31:O32)</f>
        <v>7483</v>
      </c>
      <c r="P33" s="23">
        <f>SUM(P31:P32)</f>
        <v>508</v>
      </c>
      <c r="Q33" s="23">
        <f>SUM(Q31:Q32)</f>
        <v>508</v>
      </c>
      <c r="R33" s="28">
        <f t="shared" si="3"/>
        <v>96.81818181818181</v>
      </c>
      <c r="S33" s="23">
        <f>SUM(S31:S32)</f>
        <v>9560</v>
      </c>
      <c r="T33" s="23">
        <f>SUM(T31:T32)</f>
        <v>101</v>
      </c>
      <c r="U33" s="23">
        <f>SUM(U31:U32)</f>
        <v>101</v>
      </c>
      <c r="V33" s="28">
        <f>IF((D33=0),"",(S33/D33))</f>
        <v>869.0909090909091</v>
      </c>
      <c r="W33" s="28">
        <f t="shared" si="16"/>
        <v>9.181818181818182</v>
      </c>
      <c r="X33" s="31">
        <f aca="true" t="shared" si="22" ref="X33:AE33">SUM(X31:X32)</f>
        <v>357</v>
      </c>
      <c r="Y33" s="23">
        <f t="shared" si="22"/>
        <v>257</v>
      </c>
      <c r="Z33" s="33">
        <f>IF((X33=0),"",((Y33/X33)*100))</f>
        <v>71.98879551820728</v>
      </c>
      <c r="AA33" s="23">
        <f t="shared" si="22"/>
        <v>23</v>
      </c>
      <c r="AB33" s="33">
        <f>IF((X33=0),"",((AA33/X33)*100))</f>
        <v>6.442577030812324</v>
      </c>
      <c r="AC33" s="23">
        <f t="shared" si="22"/>
        <v>73</v>
      </c>
      <c r="AD33" s="33">
        <f>IF((X33=0),"",((AC33/X33)*100))</f>
        <v>20.448179271708682</v>
      </c>
      <c r="AE33" s="23">
        <f t="shared" si="22"/>
        <v>4</v>
      </c>
      <c r="AF33" s="33">
        <f>IF((X33=0),"",((AE33/X33)*100))</f>
        <v>1.1204481792717087</v>
      </c>
      <c r="AG33" s="28">
        <f>IF((H33=0),"",((N33/H33)*100))</f>
        <v>113.19934293168421</v>
      </c>
      <c r="AH33" s="28">
        <f>IF((K33=0),"",((N33/K33)*100))</f>
        <v>55.06462984723854</v>
      </c>
      <c r="AI33" s="42">
        <f>IF((N33=0),"",((((N33-AA33)-AC33)/N33)*100))</f>
        <v>99.18053777208706</v>
      </c>
      <c r="AJ33" s="48">
        <f t="shared" si="11"/>
        <v>10.161368248139917</v>
      </c>
      <c r="AK33" s="29">
        <f>IF((L33=0),"",((L33/N33)*100))</f>
        <v>99.2829705505762</v>
      </c>
      <c r="AL33" s="29">
        <f>IF((M33=0),"",((M33/N33)*100))</f>
        <v>0.7170294494238156</v>
      </c>
      <c r="AM33" s="29">
        <f t="shared" si="18"/>
        <v>4.336320956039265</v>
      </c>
      <c r="AN33" s="49">
        <f t="shared" si="14"/>
        <v>175.82644628099172</v>
      </c>
    </row>
    <row r="34" spans="1:40" ht="19.5" customHeight="1">
      <c r="A34" s="3">
        <v>13</v>
      </c>
      <c r="B34" s="65" t="s">
        <v>104</v>
      </c>
      <c r="C34" s="66"/>
      <c r="D34" s="21">
        <v>4</v>
      </c>
      <c r="E34" s="16">
        <v>2586</v>
      </c>
      <c r="F34" s="16"/>
      <c r="G34" s="16"/>
      <c r="H34" s="16">
        <v>4130</v>
      </c>
      <c r="I34" s="16"/>
      <c r="J34" s="24">
        <f t="shared" si="0"/>
        <v>93.86363636363636</v>
      </c>
      <c r="K34" s="35">
        <f t="shared" si="1"/>
        <v>6716</v>
      </c>
      <c r="L34" s="16">
        <v>600</v>
      </c>
      <c r="M34" s="16"/>
      <c r="N34" s="35">
        <f t="shared" si="2"/>
        <v>600</v>
      </c>
      <c r="O34" s="16">
        <v>600</v>
      </c>
      <c r="P34" s="16"/>
      <c r="Q34" s="16"/>
      <c r="R34" s="24">
        <f t="shared" si="3"/>
        <v>13.636363636363637</v>
      </c>
      <c r="S34" s="16">
        <v>6116</v>
      </c>
      <c r="T34" s="16"/>
      <c r="U34" s="16"/>
      <c r="V34" s="24">
        <f t="shared" si="15"/>
        <v>1529</v>
      </c>
      <c r="W34" s="24">
        <f t="shared" si="16"/>
        <v>0</v>
      </c>
      <c r="X34" s="36">
        <f>Y34+AA34+AC34+AE34</f>
        <v>0</v>
      </c>
      <c r="Y34" s="18"/>
      <c r="Z34" s="38">
        <f t="shared" si="4"/>
      </c>
      <c r="AA34" s="18"/>
      <c r="AB34" s="38">
        <f t="shared" si="5"/>
      </c>
      <c r="AC34" s="18"/>
      <c r="AD34" s="38">
        <f t="shared" si="6"/>
      </c>
      <c r="AE34" s="18"/>
      <c r="AF34" s="38">
        <f t="shared" si="7"/>
      </c>
      <c r="AG34" s="25">
        <f t="shared" si="8"/>
        <v>14.527845036319611</v>
      </c>
      <c r="AH34" s="25">
        <f t="shared" si="9"/>
        <v>8.933889219773675</v>
      </c>
      <c r="AI34" s="43">
        <f t="shared" si="10"/>
        <v>100</v>
      </c>
      <c r="AJ34" s="46">
        <f t="shared" si="11"/>
        <v>16.28958837772397</v>
      </c>
      <c r="AK34" s="27">
        <f t="shared" si="12"/>
        <v>100</v>
      </c>
      <c r="AL34" s="27">
        <f t="shared" si="13"/>
      </c>
      <c r="AM34" s="27">
        <f t="shared" si="18"/>
        <v>0</v>
      </c>
      <c r="AN34" s="47">
        <f t="shared" si="14"/>
        <v>152.63636363636363</v>
      </c>
    </row>
    <row r="35" spans="1:40" ht="19.5" customHeight="1">
      <c r="A35" s="100" t="s">
        <v>105</v>
      </c>
      <c r="B35" s="101"/>
      <c r="C35" s="102"/>
      <c r="D35" s="30">
        <v>11</v>
      </c>
      <c r="E35" s="31">
        <f>SUM(E33:E34)</f>
        <v>13512</v>
      </c>
      <c r="F35" s="31">
        <f>SUM(F33:F34)</f>
        <v>519</v>
      </c>
      <c r="G35" s="31">
        <f>SUM(G33:G34)</f>
        <v>519</v>
      </c>
      <c r="H35" s="31">
        <f>SUM(H33:H34)</f>
        <v>14479</v>
      </c>
      <c r="I35" s="31">
        <f>SUM(I33:I34)</f>
        <v>10276</v>
      </c>
      <c r="J35" s="28">
        <f t="shared" si="0"/>
        <v>119.66115702479338</v>
      </c>
      <c r="K35" s="31">
        <f t="shared" si="1"/>
        <v>27991</v>
      </c>
      <c r="L35" s="31">
        <f>SUM(L33:L34)</f>
        <v>12231</v>
      </c>
      <c r="M35" s="31">
        <f>SUM(M33:M34)</f>
        <v>84</v>
      </c>
      <c r="N35" s="31">
        <f t="shared" si="2"/>
        <v>12315</v>
      </c>
      <c r="O35" s="31">
        <f>SUM(O33:O34)</f>
        <v>8083</v>
      </c>
      <c r="P35" s="31">
        <f>SUM(P33:P34)</f>
        <v>508</v>
      </c>
      <c r="Q35" s="31">
        <f>SUM(Q33:Q34)</f>
        <v>508</v>
      </c>
      <c r="R35" s="28">
        <f t="shared" si="3"/>
        <v>101.77685950413223</v>
      </c>
      <c r="S35" s="31">
        <f>SUM(S33:S34)</f>
        <v>15676</v>
      </c>
      <c r="T35" s="31">
        <f>SUM(T33:T34)</f>
        <v>101</v>
      </c>
      <c r="U35" s="31">
        <f>SUM(U33:U34)</f>
        <v>101</v>
      </c>
      <c r="V35" s="28">
        <f t="shared" si="15"/>
        <v>1425.090909090909</v>
      </c>
      <c r="W35" s="28">
        <f t="shared" si="16"/>
        <v>9.181818181818182</v>
      </c>
      <c r="X35" s="32">
        <f>SUM(X33:X34)</f>
        <v>357</v>
      </c>
      <c r="Y35" s="32">
        <f>SUM(Y33:Y34)</f>
        <v>257</v>
      </c>
      <c r="Z35" s="33">
        <f t="shared" si="4"/>
        <v>71.98879551820728</v>
      </c>
      <c r="AA35" s="32">
        <f>SUM(AA33:AA34)</f>
        <v>23</v>
      </c>
      <c r="AB35" s="33">
        <f t="shared" si="5"/>
        <v>6.442577030812324</v>
      </c>
      <c r="AC35" s="32">
        <f>SUM(AC33:AC34)</f>
        <v>73</v>
      </c>
      <c r="AD35" s="33">
        <f t="shared" si="6"/>
        <v>20.448179271708682</v>
      </c>
      <c r="AE35" s="32">
        <f>SUM(AE33:AE34)</f>
        <v>4</v>
      </c>
      <c r="AF35" s="33">
        <f>IF((X35=0),"",((AE35/X35)*100))</f>
        <v>1.1204481792717087</v>
      </c>
      <c r="AG35" s="28">
        <f>IF((H35=0),"",((N35/H35)*100))</f>
        <v>85.05421645141239</v>
      </c>
      <c r="AH35" s="28">
        <f>IF((K35=0),"",((N35/K35)*100))</f>
        <v>43.99628452002429</v>
      </c>
      <c r="AI35" s="42">
        <f>IF((N35=0),"",((((N35-AA35)-AC35)/N35)*100))</f>
        <v>99.2204628501827</v>
      </c>
      <c r="AJ35" s="48">
        <f t="shared" si="11"/>
        <v>11.909386007320947</v>
      </c>
      <c r="AK35" s="29">
        <f>IF((L35=0),"",((L35/N35)*100))</f>
        <v>99.31790499390986</v>
      </c>
      <c r="AL35" s="29">
        <f>IF((M35=0),"",((M35/N35)*100))</f>
        <v>0.682095006090134</v>
      </c>
      <c r="AM35" s="29">
        <f>IF((N35=0),"",((Q35/N35)*100))</f>
        <v>4.125050751116524</v>
      </c>
      <c r="AN35" s="49">
        <f t="shared" si="14"/>
        <v>231.33057851239667</v>
      </c>
    </row>
    <row r="36" spans="1:40" ht="19.5" customHeight="1">
      <c r="A36" s="3">
        <v>14</v>
      </c>
      <c r="B36" s="65" t="s">
        <v>96</v>
      </c>
      <c r="C36" s="66"/>
      <c r="D36" s="21">
        <v>4</v>
      </c>
      <c r="E36" s="16">
        <v>4431</v>
      </c>
      <c r="F36" s="16"/>
      <c r="G36" s="16"/>
      <c r="H36" s="16">
        <v>2901</v>
      </c>
      <c r="I36" s="16"/>
      <c r="J36" s="24">
        <f t="shared" si="0"/>
        <v>65.93181818181819</v>
      </c>
      <c r="K36" s="34">
        <f t="shared" si="1"/>
        <v>7332</v>
      </c>
      <c r="L36" s="16">
        <v>3345</v>
      </c>
      <c r="M36" s="16"/>
      <c r="N36" s="34">
        <f t="shared" si="2"/>
        <v>3345</v>
      </c>
      <c r="O36" s="16">
        <v>3345</v>
      </c>
      <c r="P36" s="16"/>
      <c r="Q36" s="16"/>
      <c r="R36" s="24">
        <f t="shared" si="3"/>
        <v>76.02272727272727</v>
      </c>
      <c r="S36" s="16">
        <v>3987</v>
      </c>
      <c r="T36" s="16"/>
      <c r="U36" s="16"/>
      <c r="V36" s="24">
        <f t="shared" si="15"/>
        <v>996.75</v>
      </c>
      <c r="W36" s="24">
        <f t="shared" si="16"/>
        <v>0</v>
      </c>
      <c r="X36" s="36">
        <f>Y36+AA36+AC36+AE36</f>
        <v>11</v>
      </c>
      <c r="Y36" s="18">
        <v>10</v>
      </c>
      <c r="Z36" s="37">
        <f t="shared" si="4"/>
        <v>90.9090909090909</v>
      </c>
      <c r="AA36" s="18"/>
      <c r="AB36" s="37">
        <f t="shared" si="5"/>
        <v>0</v>
      </c>
      <c r="AC36" s="18">
        <v>1</v>
      </c>
      <c r="AD36" s="37">
        <f t="shared" si="6"/>
        <v>9.090909090909092</v>
      </c>
      <c r="AE36" s="18"/>
      <c r="AF36" s="37">
        <f t="shared" si="7"/>
        <v>0</v>
      </c>
      <c r="AG36" s="25">
        <f t="shared" si="8"/>
        <v>115.30506721820062</v>
      </c>
      <c r="AH36" s="25">
        <f t="shared" si="9"/>
        <v>45.62193126022913</v>
      </c>
      <c r="AI36" s="41">
        <f t="shared" si="10"/>
        <v>99.97010463378176</v>
      </c>
      <c r="AJ36" s="46">
        <f t="shared" si="11"/>
        <v>15.11789038262668</v>
      </c>
      <c r="AK36" s="26">
        <f t="shared" si="12"/>
        <v>100</v>
      </c>
      <c r="AL36" s="26">
        <f t="shared" si="13"/>
      </c>
      <c r="AM36" s="26">
        <f t="shared" si="18"/>
        <v>0</v>
      </c>
      <c r="AN36" s="47">
        <f t="shared" si="14"/>
        <v>166.63636363636363</v>
      </c>
    </row>
    <row r="37" spans="1:40" ht="19.5" customHeight="1">
      <c r="A37" s="3">
        <v>15</v>
      </c>
      <c r="B37" s="65" t="s">
        <v>97</v>
      </c>
      <c r="C37" s="66"/>
      <c r="D37" s="15">
        <v>4</v>
      </c>
      <c r="E37" s="16">
        <v>773</v>
      </c>
      <c r="F37" s="16"/>
      <c r="G37" s="16"/>
      <c r="H37" s="16">
        <v>715</v>
      </c>
      <c r="I37" s="16"/>
      <c r="J37" s="24">
        <f t="shared" si="0"/>
        <v>16.25</v>
      </c>
      <c r="K37" s="34">
        <f t="shared" si="1"/>
        <v>1488</v>
      </c>
      <c r="L37" s="16">
        <v>378</v>
      </c>
      <c r="M37" s="16"/>
      <c r="N37" s="34">
        <f t="shared" si="2"/>
        <v>378</v>
      </c>
      <c r="O37" s="16">
        <v>378</v>
      </c>
      <c r="P37" s="16"/>
      <c r="Q37" s="16"/>
      <c r="R37" s="24">
        <f t="shared" si="3"/>
        <v>8.590909090909092</v>
      </c>
      <c r="S37" s="16">
        <v>1110</v>
      </c>
      <c r="T37" s="16"/>
      <c r="U37" s="16"/>
      <c r="V37" s="24">
        <f t="shared" si="15"/>
        <v>277.5</v>
      </c>
      <c r="W37" s="24">
        <f t="shared" si="16"/>
        <v>0</v>
      </c>
      <c r="X37" s="36">
        <f>Y37+AA37+AC37+AE37</f>
        <v>0</v>
      </c>
      <c r="Y37" s="18"/>
      <c r="Z37" s="37">
        <f t="shared" si="4"/>
      </c>
      <c r="AA37" s="18"/>
      <c r="AB37" s="37">
        <f t="shared" si="5"/>
      </c>
      <c r="AC37" s="18"/>
      <c r="AD37" s="37">
        <f t="shared" si="6"/>
      </c>
      <c r="AE37" s="18"/>
      <c r="AF37" s="37">
        <f t="shared" si="7"/>
      </c>
      <c r="AG37" s="25">
        <f t="shared" si="8"/>
        <v>52.867132867132874</v>
      </c>
      <c r="AH37" s="25">
        <f t="shared" si="9"/>
        <v>25.403225806451612</v>
      </c>
      <c r="AI37" s="41">
        <f t="shared" si="10"/>
        <v>100</v>
      </c>
      <c r="AJ37" s="46">
        <f t="shared" si="11"/>
        <v>17.076923076923077</v>
      </c>
      <c r="AK37" s="26">
        <f t="shared" si="12"/>
        <v>100</v>
      </c>
      <c r="AL37" s="26">
        <f t="shared" si="13"/>
      </c>
      <c r="AM37" s="26">
        <f t="shared" si="18"/>
        <v>0</v>
      </c>
      <c r="AN37" s="47">
        <f t="shared" si="14"/>
        <v>33.81818181818182</v>
      </c>
    </row>
    <row r="38" spans="1:40" ht="19.5" customHeight="1" thickBot="1">
      <c r="A38" s="3">
        <v>16</v>
      </c>
      <c r="B38" s="65" t="s">
        <v>98</v>
      </c>
      <c r="C38" s="66"/>
      <c r="D38" s="15">
        <v>4</v>
      </c>
      <c r="E38" s="16">
        <v>4615</v>
      </c>
      <c r="F38" s="16"/>
      <c r="G38" s="16"/>
      <c r="H38" s="16">
        <v>84</v>
      </c>
      <c r="I38" s="16"/>
      <c r="J38" s="24">
        <f t="shared" si="0"/>
        <v>1.9090909090909092</v>
      </c>
      <c r="K38" s="34">
        <f>E38+H38</f>
        <v>4699</v>
      </c>
      <c r="L38" s="16">
        <v>3160</v>
      </c>
      <c r="M38" s="16"/>
      <c r="N38" s="34">
        <f>L38+M38</f>
        <v>3160</v>
      </c>
      <c r="O38" s="16">
        <v>3160</v>
      </c>
      <c r="P38" s="16"/>
      <c r="Q38" s="16"/>
      <c r="R38" s="24">
        <f t="shared" si="3"/>
        <v>71.81818181818181</v>
      </c>
      <c r="S38" s="16">
        <v>1539</v>
      </c>
      <c r="T38" s="16"/>
      <c r="U38" s="16"/>
      <c r="V38" s="24">
        <f>IF((D38=0),"",(S38/D38))</f>
        <v>384.75</v>
      </c>
      <c r="W38" s="24">
        <f>IF((D38=0),"",(T38/D38))</f>
        <v>0</v>
      </c>
      <c r="X38" s="36">
        <f>Y38+AA38+AC38+AE38</f>
        <v>1</v>
      </c>
      <c r="Y38" s="18">
        <v>1</v>
      </c>
      <c r="Z38" s="37">
        <f>IF((X38=0),"",((Y38/X38)*100))</f>
        <v>100</v>
      </c>
      <c r="AA38" s="18"/>
      <c r="AB38" s="37">
        <f>IF((X38=0),"",((AA38/X38)*100))</f>
        <v>0</v>
      </c>
      <c r="AC38" s="18"/>
      <c r="AD38" s="37">
        <f>IF((X38=0),"",((AC38/X38)*100))</f>
        <v>0</v>
      </c>
      <c r="AE38" s="18"/>
      <c r="AF38" s="37">
        <f>IF((X38=0),"",((AE38/X38)*100))</f>
        <v>0</v>
      </c>
      <c r="AG38" s="25">
        <f>IF((H38=0),"",((N38/H38)*100))</f>
        <v>3761.904761904762</v>
      </c>
      <c r="AH38" s="25">
        <f>IF((K38=0),"",((N38/K38)*100))</f>
        <v>67.24835071291764</v>
      </c>
      <c r="AI38" s="41">
        <f>IF((N38=0),"",((((N38-AA38)-AC38)/N38)*100))</f>
        <v>100</v>
      </c>
      <c r="AJ38" s="50">
        <f t="shared" si="11"/>
        <v>201.53571428571428</v>
      </c>
      <c r="AK38" s="51">
        <f>IF((L38=0),"",((L38/N38)*100))</f>
        <v>100</v>
      </c>
      <c r="AL38" s="51">
        <f>IF((M38=0),"",((M38/N38)*100))</f>
      </c>
      <c r="AM38" s="51">
        <f>IF((N38=0),"",((Q38/N38)*100))</f>
        <v>0</v>
      </c>
      <c r="AN38" s="52">
        <f t="shared" si="14"/>
        <v>106.79545454545455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7" t="s">
        <v>38</v>
      </c>
    </row>
    <row r="101" ht="12.75" customHeight="1" hidden="1">
      <c r="A101" s="7" t="s">
        <v>39</v>
      </c>
    </row>
    <row r="102" ht="12.75" customHeight="1" hidden="1">
      <c r="A102" s="6" t="s">
        <v>32</v>
      </c>
    </row>
    <row r="103" ht="12.75" customHeight="1" hidden="1">
      <c r="A103" s="7" t="s">
        <v>40</v>
      </c>
    </row>
    <row r="104" ht="12.75" customHeight="1" hidden="1">
      <c r="A104" s="7" t="s">
        <v>41</v>
      </c>
    </row>
    <row r="105" ht="12.75" customHeight="1" hidden="1">
      <c r="A105" s="7" t="s">
        <v>42</v>
      </c>
    </row>
    <row r="106" ht="12.75" customHeight="1" hidden="1">
      <c r="A106" s="7" t="s">
        <v>43</v>
      </c>
    </row>
    <row r="107" ht="12.75" customHeight="1" hidden="1">
      <c r="A107" s="6" t="s">
        <v>37</v>
      </c>
    </row>
    <row r="108" ht="12.75" customHeight="1" hidden="1">
      <c r="A108" s="7" t="s">
        <v>44</v>
      </c>
    </row>
    <row r="109" ht="12.75" customHeight="1" hidden="1">
      <c r="A109" s="7" t="s">
        <v>45</v>
      </c>
    </row>
    <row r="110" ht="12.75" customHeight="1" hidden="1">
      <c r="A110" s="6" t="s">
        <v>33</v>
      </c>
    </row>
    <row r="111" ht="12.75" customHeight="1" hidden="1">
      <c r="A111" s="7" t="s">
        <v>46</v>
      </c>
    </row>
    <row r="112" ht="12.75" customHeight="1" hidden="1">
      <c r="A112" s="7" t="s">
        <v>47</v>
      </c>
    </row>
    <row r="113" ht="12.75" customHeight="1" hidden="1">
      <c r="A113" s="7" t="s">
        <v>48</v>
      </c>
    </row>
    <row r="114" ht="12.75" customHeight="1" hidden="1">
      <c r="A114" s="7" t="s">
        <v>49</v>
      </c>
    </row>
    <row r="115" ht="12.75" customHeight="1" hidden="1">
      <c r="A115" s="7" t="s">
        <v>50</v>
      </c>
    </row>
    <row r="116" ht="12.75" customHeight="1" hidden="1">
      <c r="A116" s="7" t="s">
        <v>51</v>
      </c>
    </row>
    <row r="117" ht="12.75" customHeight="1" hidden="1">
      <c r="A117" s="7" t="s">
        <v>52</v>
      </c>
    </row>
    <row r="118" ht="12.75" customHeight="1" hidden="1">
      <c r="A118" s="7" t="s">
        <v>53</v>
      </c>
    </row>
    <row r="119" ht="12.75" customHeight="1" hidden="1">
      <c r="A119" s="7" t="s">
        <v>54</v>
      </c>
    </row>
    <row r="120" ht="12.75" customHeight="1" hidden="1">
      <c r="A120" s="7" t="s">
        <v>55</v>
      </c>
    </row>
    <row r="121" ht="12.75" customHeight="1" hidden="1">
      <c r="A121" s="7" t="s">
        <v>56</v>
      </c>
    </row>
    <row r="122" ht="12.75" customHeight="1" hidden="1">
      <c r="A122" s="7" t="s">
        <v>57</v>
      </c>
    </row>
    <row r="123" ht="12.75" customHeight="1" hidden="1">
      <c r="A123" s="7" t="s">
        <v>58</v>
      </c>
    </row>
    <row r="124" ht="12.75" customHeight="1" hidden="1">
      <c r="A124" s="7" t="s">
        <v>59</v>
      </c>
    </row>
    <row r="125" ht="12.75" customHeight="1" hidden="1">
      <c r="A125" s="7" t="s">
        <v>60</v>
      </c>
    </row>
    <row r="126" ht="12.75" customHeight="1" hidden="1">
      <c r="A126" s="7" t="s">
        <v>61</v>
      </c>
    </row>
    <row r="127" ht="12.75" customHeight="1" hidden="1">
      <c r="A127" s="7" t="s">
        <v>62</v>
      </c>
    </row>
    <row r="128" ht="12.75" customHeight="1" hidden="1">
      <c r="A128" s="7" t="s">
        <v>63</v>
      </c>
    </row>
    <row r="129" ht="12.75" customHeight="1" hidden="1">
      <c r="A129" s="7" t="s">
        <v>64</v>
      </c>
    </row>
    <row r="130" ht="12.75" customHeight="1" hidden="1">
      <c r="A130" s="7" t="s">
        <v>65</v>
      </c>
    </row>
    <row r="131" ht="12.75" customHeight="1" hidden="1">
      <c r="A131" s="6" t="s">
        <v>34</v>
      </c>
    </row>
    <row r="132" ht="12.75" customHeight="1" hidden="1">
      <c r="A132" s="7" t="s">
        <v>66</v>
      </c>
    </row>
    <row r="133" ht="12.75" customHeight="1" hidden="1">
      <c r="A133" s="7" t="s">
        <v>67</v>
      </c>
    </row>
    <row r="134" ht="12.75" customHeight="1" hidden="1">
      <c r="A134" s="7" t="s">
        <v>68</v>
      </c>
    </row>
    <row r="135" ht="12.75" customHeight="1" hidden="1">
      <c r="A135" s="7" t="s">
        <v>69</v>
      </c>
    </row>
    <row r="136" ht="12.75" customHeight="1" hidden="1">
      <c r="A136" s="7" t="s">
        <v>70</v>
      </c>
    </row>
    <row r="137" ht="12.75" customHeight="1" hidden="1">
      <c r="A137" s="7" t="s">
        <v>71</v>
      </c>
    </row>
    <row r="138" ht="12.75" customHeight="1" hidden="1">
      <c r="A138" s="6" t="s">
        <v>35</v>
      </c>
    </row>
    <row r="139" ht="12.75" customHeight="1" hidden="1">
      <c r="A139" s="7" t="s">
        <v>72</v>
      </c>
    </row>
    <row r="140" ht="12.75" customHeight="1" hidden="1">
      <c r="A140" s="7" t="s">
        <v>73</v>
      </c>
    </row>
    <row r="141" ht="12.75" customHeight="1" hidden="1">
      <c r="A141" s="7" t="s">
        <v>74</v>
      </c>
    </row>
    <row r="142" ht="12.75" customHeight="1" hidden="1">
      <c r="A142" s="7" t="s">
        <v>75</v>
      </c>
    </row>
    <row r="143" ht="12.75" customHeight="1" hidden="1">
      <c r="A143" s="7" t="s">
        <v>76</v>
      </c>
    </row>
    <row r="144" ht="12.75" customHeight="1" hidden="1">
      <c r="A144" s="6" t="s">
        <v>36</v>
      </c>
    </row>
  </sheetData>
  <sheetProtection password="DF2F" sheet="1"/>
  <mergeCells count="75">
    <mergeCell ref="A26:A27"/>
    <mergeCell ref="B36:C36"/>
    <mergeCell ref="B37:C37"/>
    <mergeCell ref="A28:B29"/>
    <mergeCell ref="A31:C31"/>
    <mergeCell ref="B30:C30"/>
    <mergeCell ref="A35:C35"/>
    <mergeCell ref="A33:C33"/>
    <mergeCell ref="B32:C32"/>
    <mergeCell ref="B34:C34"/>
    <mergeCell ref="A18:A19"/>
    <mergeCell ref="B20:B21"/>
    <mergeCell ref="B22:B23"/>
    <mergeCell ref="B24:B25"/>
    <mergeCell ref="A20:A21"/>
    <mergeCell ref="A22:A23"/>
    <mergeCell ref="A24:A25"/>
    <mergeCell ref="A16:A17"/>
    <mergeCell ref="C6:C7"/>
    <mergeCell ref="B6:B7"/>
    <mergeCell ref="B26:B27"/>
    <mergeCell ref="B16:B17"/>
    <mergeCell ref="B18:B19"/>
    <mergeCell ref="A8:A9"/>
    <mergeCell ref="A10:A11"/>
    <mergeCell ref="A12:A13"/>
    <mergeCell ref="A14:A15"/>
    <mergeCell ref="B8:B9"/>
    <mergeCell ref="B5:C5"/>
    <mergeCell ref="O6:O7"/>
    <mergeCell ref="B14:B15"/>
    <mergeCell ref="M6:M7"/>
    <mergeCell ref="F6:F7"/>
    <mergeCell ref="I6:I7"/>
    <mergeCell ref="L6:L7"/>
    <mergeCell ref="B10:B11"/>
    <mergeCell ref="B12:B13"/>
    <mergeCell ref="A2:H2"/>
    <mergeCell ref="A4:L4"/>
    <mergeCell ref="A5:A7"/>
    <mergeCell ref="D5:D7"/>
    <mergeCell ref="E5:G5"/>
    <mergeCell ref="H5:I5"/>
    <mergeCell ref="G6:G7"/>
    <mergeCell ref="H6:H7"/>
    <mergeCell ref="J5:J7"/>
    <mergeCell ref="E6:E7"/>
    <mergeCell ref="V6:V7"/>
    <mergeCell ref="K5:K7"/>
    <mergeCell ref="V5:W5"/>
    <mergeCell ref="P6:P7"/>
    <mergeCell ref="R5:R7"/>
    <mergeCell ref="N6:N7"/>
    <mergeCell ref="S5:U5"/>
    <mergeCell ref="T6:T7"/>
    <mergeCell ref="S6:S7"/>
    <mergeCell ref="U6:U7"/>
    <mergeCell ref="A1:F1"/>
    <mergeCell ref="AK6:AK7"/>
    <mergeCell ref="X5:AI5"/>
    <mergeCell ref="B38:C38"/>
    <mergeCell ref="AC6:AD6"/>
    <mergeCell ref="AG6:AG7"/>
    <mergeCell ref="L5:Q5"/>
    <mergeCell ref="AH6:AH7"/>
    <mergeCell ref="Q6:Q7"/>
    <mergeCell ref="AJ6:AJ7"/>
    <mergeCell ref="AN6:AN7"/>
    <mergeCell ref="W6:W7"/>
    <mergeCell ref="X6:X7"/>
    <mergeCell ref="Y6:Z6"/>
    <mergeCell ref="AA6:AB6"/>
    <mergeCell ref="AM6:AM7"/>
    <mergeCell ref="AL6:AL7"/>
    <mergeCell ref="AE6:AF6"/>
  </mergeCells>
  <conditionalFormatting sqref="K8:K38 N8:N38 S8:S38">
    <cfRule type="expression" priority="28" dxfId="0" stopIfTrue="1">
      <formula>OR($K8&lt;($N8+$S8),$K8&gt;($N8+$S8))</formula>
    </cfRule>
  </conditionalFormatting>
  <conditionalFormatting sqref="A2 D8:D38">
    <cfRule type="cellIs" priority="5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D38 E8:I27 E30:I30 E32:I32 E34:I34 E36:I38 L8:M27 L30:M30 L32:M32 L34:M34 L36:M38 O8:Q27 O30:Q30 O32:Q32 O34:Q34 O36:Q38 S8:U27 S30:U30 S32:U32 S34:U34 S36:U38 Y8:Y27 Y30 Y32 Y34 Y36:Y38 AA8:AA27 AA30 AA32 AA34 AA36:AA38 AC8:AC27 AC30 AC32 AC34 AC36:AC38 AE8:AE27 AE30 AE32 AE34 AE36:AE38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31" right="0.27" top="0.984251968503937" bottom="0.5905511811023623" header="0.31496062992125984" footer="0.31496062992125984"/>
  <pageSetup fitToHeight="1" fitToWidth="1" horizontalDpi="300" verticalDpi="300" orientation="landscape" paperSize="8" scale="4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2016-01-11T11:26:02Z</cp:lastPrinted>
  <dcterms:created xsi:type="dcterms:W3CDTF">2015-06-17T09:50:51Z</dcterms:created>
  <dcterms:modified xsi:type="dcterms:W3CDTF">2016-02-05T09:55:10Z</dcterms:modified>
  <cp:category/>
  <cp:version/>
  <cp:contentType/>
  <cp:contentStatus/>
</cp:coreProperties>
</file>